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3119 中島\決裁\電子決裁\【HP更新】R6国保料率及び軽減基準\"/>
    </mc:Choice>
  </mc:AlternateContent>
  <workbookProtection workbookAlgorithmName="SHA-512" workbookHashValue="+VIQb/4eADKTu81rTblBmaLwKh0s1vgcO5rkOMalXd2yRuGybfpMsVoQ6nn4sfDULmTanRm7nR/jBk0IbywKdA==" workbookSaltValue="ecggS73jHjnFp4RTZFv1gA==" workbookSpinCount="100000" lockStructure="1"/>
  <bookViews>
    <workbookView xWindow="0" yWindow="0" windowWidth="20490" windowHeight="6780"/>
  </bookViews>
  <sheets>
    <sheet name="香芝市" sheetId="1" r:id="rId1"/>
  </sheets>
  <definedNames>
    <definedName name="__xlnm.Print_Area" localSheetId="0">香芝市!$A$1:$Q$52</definedName>
    <definedName name="_xlnm.Print_Area" localSheetId="0">香芝市!$A$1:$Q$52</definedName>
  </definedNames>
  <calcPr calcId="162913"/>
</workbook>
</file>

<file path=xl/calcChain.xml><?xml version="1.0" encoding="utf-8"?>
<calcChain xmlns="http://schemas.openxmlformats.org/spreadsheetml/2006/main">
  <c r="S3" i="1" l="1"/>
  <c r="G19" i="1" s="1"/>
  <c r="I19" i="1"/>
  <c r="I20" i="1" s="1"/>
  <c r="I31" i="1"/>
  <c r="I30" i="1"/>
  <c r="I27" i="1"/>
  <c r="I25" i="1"/>
  <c r="I26" i="1" s="1"/>
  <c r="I24" i="1"/>
  <c r="I21" i="1"/>
  <c r="D21" i="1"/>
  <c r="I18" i="1"/>
  <c r="T10" i="1"/>
  <c r="K10" i="1"/>
  <c r="U10" i="1" s="1"/>
  <c r="T9" i="1"/>
  <c r="U9" i="1" s="1"/>
  <c r="K9" i="1"/>
  <c r="T8" i="1"/>
  <c r="K8" i="1"/>
  <c r="U8" i="1" s="1"/>
  <c r="T7" i="1"/>
  <c r="K7" i="1"/>
  <c r="T6" i="1"/>
  <c r="K6" i="1"/>
  <c r="T5" i="1"/>
  <c r="K5" i="1"/>
  <c r="T4" i="1"/>
  <c r="K4" i="1"/>
  <c r="T3" i="1"/>
  <c r="K3" i="1"/>
  <c r="U5" i="1" l="1"/>
  <c r="U6" i="1"/>
  <c r="U7" i="1"/>
  <c r="U3" i="1"/>
  <c r="M21" i="1"/>
  <c r="T11" i="1"/>
  <c r="G31" i="1" s="1"/>
  <c r="M31" i="1" s="1"/>
  <c r="D18" i="1"/>
  <c r="M18" i="1" s="1"/>
  <c r="U4" i="1"/>
  <c r="D27" i="1"/>
  <c r="M27" i="1" s="1"/>
  <c r="G25" i="1"/>
  <c r="M25" i="1" s="1"/>
  <c r="M19" i="1"/>
  <c r="G20" i="1"/>
  <c r="M20" i="1" s="1"/>
  <c r="G26" i="1"/>
  <c r="M26" i="1" s="1"/>
  <c r="D30" i="1" l="1"/>
  <c r="M30" i="1" s="1"/>
  <c r="R32" i="1" s="1"/>
  <c r="M32" i="1" s="1"/>
  <c r="F14" i="1" s="1"/>
  <c r="D24" i="1"/>
  <c r="M24" i="1" s="1"/>
  <c r="R28" i="1" s="1"/>
  <c r="R22" i="1"/>
  <c r="P22" i="1" s="1"/>
  <c r="O22" i="1" s="1"/>
  <c r="N22" i="1" s="1"/>
  <c r="P32" i="1" l="1"/>
  <c r="O32" i="1" s="1"/>
  <c r="N32" i="1" s="1"/>
  <c r="M22" i="1"/>
  <c r="F12" i="1" s="1"/>
  <c r="M28" i="1"/>
  <c r="F13" i="1" s="1"/>
  <c r="P28" i="1"/>
  <c r="O28" i="1" s="1"/>
  <c r="N28" i="1" s="1"/>
  <c r="M12" i="1" l="1"/>
  <c r="M14" i="1" s="1"/>
</calcChain>
</file>

<file path=xl/comments1.xml><?xml version="1.0" encoding="utf-8"?>
<comments xmlns="http://schemas.openxmlformats.org/spreadsheetml/2006/main">
  <authors>
    <author>Windows ユーザー</author>
  </authors>
  <commentList>
    <comment ref="F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平成２９年４月２日～平成３０年４月１日生まれのかたは、
「７歳」と入力してください。（R6度）
※正確に均等割額を計算をするため</t>
        </r>
      </text>
    </comment>
    <comment ref="H3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収入金額ではなく、所得金額を入力してください。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① 給与収入のみの方は、給与収入から給与所得控除  額を引いた金額を入力。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　 （社会保険料・配偶者控除等の各種控除は引きません。）
　 （源泉徴収票の「給与所得控除後の金額」を入力。
</t>
        </r>
        <r>
          <rPr>
            <b/>
            <sz val="10"/>
            <color indexed="81"/>
            <rFont val="MS P ゴシック"/>
            <family val="3"/>
            <charset val="128"/>
          </rPr>
          <t>② 年金収入のみの方は、年金収入から公的年金等控除額を引いた金額を入力。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　 （社会保険料・配偶者控除等の各種控除は引きません。）
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③ 給与収入と年金収入のどちらもある方は、上記①と②の合算額を入力。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④ 雑所得や事業所得、譲渡一時所得、譲渡（分離）所得がある方は、所得金額をそのまま入力。
  上記①② もあれば合算額を入力。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【確定申告書から入力する場合】
・第一表の「⑫（所得金額等）合計」に記載されている金額を入力。
　※第三表（分離課税用）の所得金額がある場合は、第三表の所得金額　
　　（退職所得は除く）も合算して入力。詳しくはお問い合わせください。
</t>
        </r>
      </text>
    </comment>
  </commentList>
</comments>
</file>

<file path=xl/sharedStrings.xml><?xml version="1.0" encoding="utf-8"?>
<sst xmlns="http://schemas.openxmlformats.org/spreadsheetml/2006/main" count="79" uniqueCount="47">
  <si>
    <t>年齢</t>
  </si>
  <si>
    <t>前年中の所得</t>
  </si>
  <si>
    <t>加入者１</t>
  </si>
  <si>
    <t>加入者２</t>
  </si>
  <si>
    <t>加入者３</t>
  </si>
  <si>
    <t>加入者４</t>
  </si>
  <si>
    <t>加入者５</t>
  </si>
  <si>
    <t>加入者６</t>
  </si>
  <si>
    <t>加入者７</t>
  </si>
  <si>
    <t>医療分</t>
  </si>
  <si>
    <t>支援分</t>
  </si>
  <si>
    <t>介護分</t>
  </si>
  <si>
    <t>国民健康保険料試算結果内訳</t>
  </si>
  <si>
    <t>所得割</t>
  </si>
  <si>
    <t>×</t>
  </si>
  <si>
    <t>均等割</t>
  </si>
  <si>
    <t>平等割</t>
  </si>
  <si>
    <t>合計</t>
  </si>
  <si>
    <t>保険料率</t>
  </si>
  <si>
    <t>所得割（％）</t>
  </si>
  <si>
    <t>【注意事項】</t>
  </si>
  <si>
    <t>※上記結果はあくまでも試算であり、実際の保険料とは異なる場合があります。</t>
  </si>
  <si>
    <t xml:space="preserve">   目安としてご利用ください。</t>
  </si>
  <si>
    <t>※次のいずれかに該当する場合は、この表では正しく計算できない場合があります。</t>
  </si>
  <si>
    <t>・加入者それぞれで加入時期や加入月数が異なる場合（年度途中で加入・脱退がある場合）</t>
  </si>
  <si>
    <t>・年度途中で４０歳、６５歳、７５歳になられる（なられた）場合（年度途中に４０歳に到達する場合はその</t>
  </si>
  <si>
    <t>月から、６５歳に到達する場合はその前月まで介護分がかかります。また、７５歳に到達する場合は後</t>
  </si>
  <si>
    <t>＝</t>
  </si>
  <si>
    <t>介護人数</t>
    <rPh sb="2" eb="4">
      <t>ニンズウ</t>
    </rPh>
    <phoneticPr fontId="5"/>
  </si>
  <si>
    <t>基準所得</t>
    <phoneticPr fontId="5"/>
  </si>
  <si>
    <t>未就学児人数</t>
    <rPh sb="0" eb="4">
      <t>ミシュウガクジ</t>
    </rPh>
    <rPh sb="4" eb="6">
      <t>ニンズウ</t>
    </rPh>
    <phoneticPr fontId="5"/>
  </si>
  <si>
    <t>未就学児
均等割</t>
    <rPh sb="0" eb="4">
      <t>ミシュウガクジ</t>
    </rPh>
    <rPh sb="5" eb="8">
      <t>キントウワ</t>
    </rPh>
    <phoneticPr fontId="5"/>
  </si>
  <si>
    <t>介護基準総所得金額</t>
    <rPh sb="0" eb="2">
      <t>カイゴ</t>
    </rPh>
    <rPh sb="2" eb="4">
      <t>キジュン</t>
    </rPh>
    <rPh sb="4" eb="7">
      <t>ソウショトク</t>
    </rPh>
    <rPh sb="7" eb="9">
      <t>キンガク</t>
    </rPh>
    <phoneticPr fontId="5"/>
  </si>
  <si>
    <t>加入する人</t>
    <phoneticPr fontId="5"/>
  </si>
  <si>
    <t>加入者８</t>
    <phoneticPr fontId="5"/>
  </si>
  <si>
    <t>1年分合計</t>
  </si>
  <si>
    <t>※1ヵ月目安</t>
  </si>
  <si>
    <t>均等割(円)</t>
  </si>
  <si>
    <t>平等割(円)</t>
  </si>
  <si>
    <t>限度額(円)</t>
  </si>
  <si>
    <t>期高齢者医療制度に移行するため、その前月まで国民健康保険料がかかります。)</t>
  </si>
  <si>
    <t>※世帯の所得等の状況により、軽減制度が適用される場合があります。軽減制度についてはお問い合わせ</t>
    <phoneticPr fontId="5"/>
  </si>
  <si>
    <t>ください。</t>
    <phoneticPr fontId="5"/>
  </si>
  <si>
    <t>・均等割及び平等割に軽減制度が適用される場合</t>
    <rPh sb="1" eb="4">
      <t>キントウワ</t>
    </rPh>
    <rPh sb="4" eb="5">
      <t>オヨ</t>
    </rPh>
    <rPh sb="6" eb="9">
      <t>ビョウドウワリ</t>
    </rPh>
    <rPh sb="10" eb="12">
      <t>ケイゲン</t>
    </rPh>
    <rPh sb="12" eb="14">
      <t>セイド</t>
    </rPh>
    <rPh sb="15" eb="17">
      <t>テキヨウ</t>
    </rPh>
    <rPh sb="20" eb="22">
      <t>バアイ</t>
    </rPh>
    <phoneticPr fontId="5"/>
  </si>
  <si>
    <t>・非自発的失業による保険料軽減、その他減免制度が適用される場合</t>
    <rPh sb="1" eb="7">
      <t>ヒジハツテキシツギョウ</t>
    </rPh>
    <rPh sb="10" eb="13">
      <t>ホケンリョウ</t>
    </rPh>
    <rPh sb="13" eb="15">
      <t>ケイゲン</t>
    </rPh>
    <rPh sb="18" eb="19">
      <t>タ</t>
    </rPh>
    <rPh sb="19" eb="21">
      <t>ゲンメン</t>
    </rPh>
    <rPh sb="21" eb="23">
      <t>セイド</t>
    </rPh>
    <rPh sb="24" eb="26">
      <t>テキヨウ</t>
    </rPh>
    <rPh sb="29" eb="31">
      <t>バアイ</t>
    </rPh>
    <phoneticPr fontId="5"/>
  </si>
  <si>
    <t>・所得金額調整控除がある場合</t>
    <rPh sb="1" eb="5">
      <t>ショトクキンガク</t>
    </rPh>
    <rPh sb="5" eb="9">
      <t>チョウセイコウジョ</t>
    </rPh>
    <rPh sb="12" eb="14">
      <t>バアイ</t>
    </rPh>
    <phoneticPr fontId="5"/>
  </si>
  <si>
    <t>令和６年度　香芝市国民健康保険料　簡易計算表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</si>
</sst>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&quot; 円&quot;"/>
    <numFmt numFmtId="178" formatCode="0&quot;名&quot;"/>
    <numFmt numFmtId="179" formatCode="#,##0&quot;円&quot;"/>
    <numFmt numFmtId="180" formatCode="0&quot;世帯&quot;"/>
    <numFmt numFmtId="181" formatCode="#,##0_);[Red]\(#,##0\)"/>
  </numFmts>
  <fonts count="27"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DejaVu Sans"/>
      <family val="2"/>
    </font>
    <font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6"/>
      <color indexed="10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2"/>
      <color indexed="10"/>
      <name val="BIZ UDゴシック"/>
      <family val="3"/>
      <charset val="128"/>
    </font>
    <font>
      <sz val="16"/>
      <name val="BIZ UDゴシック"/>
      <family val="3"/>
      <charset val="128"/>
    </font>
    <font>
      <sz val="11"/>
      <color indexed="10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12"/>
      <color indexed="55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2"/>
      <color indexed="10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6"/>
      <name val="ＭＳ Ｐゴシック"/>
      <family val="3"/>
      <charset val="128"/>
    </font>
    <font>
      <sz val="16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</fills>
  <borders count="3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81" fontId="1" fillId="0" borderId="0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shrinkToFit="1"/>
    </xf>
    <xf numFmtId="176" fontId="0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81" fontId="0" fillId="0" borderId="0" xfId="0" applyNumberFormat="1" applyFont="1" applyBorder="1" applyAlignment="1">
      <alignment horizontal="center" vertical="center" shrinkToFit="1"/>
    </xf>
    <xf numFmtId="0" fontId="7" fillId="0" borderId="0" xfId="0" applyFont="1"/>
    <xf numFmtId="0" fontId="10" fillId="0" borderId="0" xfId="0" applyFont="1" applyBorder="1" applyAlignment="1">
      <alignment horizontal="center" vertical="center"/>
    </xf>
    <xf numFmtId="178" fontId="10" fillId="0" borderId="0" xfId="0" applyNumberFormat="1" applyFont="1" applyBorder="1" applyAlignment="1">
      <alignment vertical="center"/>
    </xf>
    <xf numFmtId="178" fontId="10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/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77" fontId="16" fillId="0" borderId="0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11" fillId="0" borderId="7" xfId="0" applyFont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176" fontId="6" fillId="2" borderId="12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2" xfId="0" applyNumberFormat="1" applyFont="1" applyBorder="1" applyAlignment="1">
      <alignment horizontal="right" vertical="center" shrinkToFit="1"/>
    </xf>
    <xf numFmtId="0" fontId="2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176" fontId="6" fillId="2" borderId="10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0" xfId="0" applyNumberFormat="1" applyFont="1" applyBorder="1" applyAlignment="1">
      <alignment horizontal="right" vertical="center" shrinkToFi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right" vertical="center"/>
    </xf>
    <xf numFmtId="177" fontId="6" fillId="0" borderId="16" xfId="0" applyNumberFormat="1" applyFont="1" applyBorder="1" applyAlignment="1">
      <alignment horizontal="right" vertical="center"/>
    </xf>
    <xf numFmtId="177" fontId="6" fillId="0" borderId="17" xfId="0" applyNumberFormat="1" applyFont="1" applyBorder="1" applyAlignment="1">
      <alignment horizontal="right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177" fontId="9" fillId="3" borderId="20" xfId="0" applyNumberFormat="1" applyFont="1" applyFill="1" applyBorder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177" fontId="6" fillId="0" borderId="22" xfId="0" applyNumberFormat="1" applyFont="1" applyBorder="1" applyAlignment="1">
      <alignment horizontal="right" vertical="center"/>
    </xf>
    <xf numFmtId="177" fontId="6" fillId="0" borderId="23" xfId="0" applyNumberFormat="1" applyFont="1" applyBorder="1" applyAlignment="1">
      <alignment horizontal="right" vertical="center"/>
    </xf>
    <xf numFmtId="177" fontId="6" fillId="0" borderId="24" xfId="0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177" fontId="6" fillId="0" borderId="27" xfId="0" applyNumberFormat="1" applyFont="1" applyBorder="1" applyAlignment="1">
      <alignment horizontal="right" vertical="center"/>
    </xf>
    <xf numFmtId="177" fontId="6" fillId="0" borderId="28" xfId="0" applyNumberFormat="1" applyFont="1" applyBorder="1" applyAlignment="1">
      <alignment horizontal="right" vertical="center"/>
    </xf>
    <xf numFmtId="177" fontId="6" fillId="0" borderId="29" xfId="0" applyNumberFormat="1" applyFont="1" applyBorder="1" applyAlignment="1">
      <alignment horizontal="right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177" fontId="8" fillId="3" borderId="32" xfId="0" applyNumberFormat="1" applyFont="1" applyFill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179" fontId="10" fillId="0" borderId="0" xfId="0" applyNumberFormat="1" applyFont="1" applyBorder="1" applyAlignment="1">
      <alignment horizontal="right" vertical="center"/>
    </xf>
    <xf numFmtId="10" fontId="10" fillId="0" borderId="0" xfId="0" applyNumberFormat="1" applyFont="1" applyBorder="1" applyAlignment="1">
      <alignment horizontal="right" vertical="center" indent="2"/>
    </xf>
    <xf numFmtId="177" fontId="10" fillId="0" borderId="33" xfId="0" applyNumberFormat="1" applyFont="1" applyBorder="1" applyAlignment="1">
      <alignment horizontal="right" vertical="center"/>
    </xf>
    <xf numFmtId="179" fontId="10" fillId="0" borderId="0" xfId="0" applyNumberFormat="1" applyFont="1" applyBorder="1" applyAlignment="1">
      <alignment horizontal="right" vertical="center" indent="2" shrinkToFit="1"/>
    </xf>
    <xf numFmtId="180" fontId="10" fillId="0" borderId="0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0" fontId="25" fillId="0" borderId="12" xfId="0" applyNumberFormat="1" applyFont="1" applyBorder="1" applyAlignment="1">
      <alignment horizontal="center" vertical="center"/>
    </xf>
    <xf numFmtId="177" fontId="26" fillId="0" borderId="12" xfId="0" applyNumberFormat="1" applyFont="1" applyBorder="1" applyAlignment="1">
      <alignment horizontal="right" vertical="center"/>
    </xf>
    <xf numFmtId="177" fontId="26" fillId="0" borderId="3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tabSelected="1" topLeftCell="A25" zoomScale="115" zoomScaleNormal="115" zoomScaleSheetLayoutView="85" workbookViewId="0">
      <selection activeCell="H5" sqref="H5:J5"/>
    </sheetView>
  </sheetViews>
  <sheetFormatPr defaultColWidth="8.625" defaultRowHeight="13.5"/>
  <cols>
    <col min="1" max="1" width="5.625" customWidth="1"/>
    <col min="2" max="3" width="6.75" customWidth="1"/>
    <col min="4" max="5" width="4.375" customWidth="1"/>
    <col min="6" max="16" width="5.625" customWidth="1"/>
    <col min="17" max="17" width="14.375" style="1" customWidth="1"/>
    <col min="18" max="18" width="9" style="1" hidden="1" customWidth="1"/>
    <col min="19" max="19" width="15.125" style="1" hidden="1" customWidth="1"/>
    <col min="20" max="21" width="9" style="1" hidden="1" customWidth="1"/>
    <col min="22" max="22" width="9" style="1" customWidth="1"/>
  </cols>
  <sheetData>
    <row r="1" spans="1:24" ht="23.1" customHeight="1">
      <c r="A1" s="2"/>
      <c r="B1" s="38" t="s">
        <v>46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"/>
      <c r="R1" s="3"/>
      <c r="S1"/>
      <c r="T1"/>
      <c r="U1"/>
      <c r="V1"/>
    </row>
    <row r="2" spans="1:24" ht="23.1" customHeight="1">
      <c r="A2" s="2"/>
      <c r="B2" s="33" t="s">
        <v>33</v>
      </c>
      <c r="C2" s="33"/>
      <c r="D2" s="33"/>
      <c r="E2" s="33"/>
      <c r="F2" s="40" t="s">
        <v>0</v>
      </c>
      <c r="G2" s="33"/>
      <c r="H2" s="33" t="s">
        <v>1</v>
      </c>
      <c r="I2" s="33"/>
      <c r="J2" s="33"/>
      <c r="K2" s="33" t="s">
        <v>29</v>
      </c>
      <c r="L2" s="33"/>
      <c r="M2" s="33"/>
      <c r="N2" s="16"/>
      <c r="O2" s="16"/>
      <c r="P2" s="17"/>
      <c r="Q2" s="3"/>
      <c r="R2" s="6"/>
      <c r="S2" s="6" t="s">
        <v>30</v>
      </c>
      <c r="T2" s="5" t="s">
        <v>28</v>
      </c>
      <c r="U2" s="7" t="s">
        <v>32</v>
      </c>
    </row>
    <row r="3" spans="1:24" ht="23.1" customHeight="1">
      <c r="A3" s="2"/>
      <c r="B3" s="33" t="s">
        <v>2</v>
      </c>
      <c r="C3" s="33"/>
      <c r="D3" s="33"/>
      <c r="E3" s="33"/>
      <c r="F3" s="41"/>
      <c r="G3" s="42"/>
      <c r="H3" s="43"/>
      <c r="I3" s="43"/>
      <c r="J3" s="43"/>
      <c r="K3" s="44">
        <f t="shared" ref="K3:K10" si="0">IF(H3&lt;430000,0,(H3-430000))</f>
        <v>0</v>
      </c>
      <c r="L3" s="44"/>
      <c r="M3" s="44"/>
      <c r="N3" s="18"/>
      <c r="O3" s="18"/>
      <c r="P3" s="19"/>
      <c r="Q3" s="3"/>
      <c r="R3" s="6"/>
      <c r="S3" s="6">
        <f>COUNTIF(F3:G10,"&lt;=6")</f>
        <v>0</v>
      </c>
      <c r="T3" s="8">
        <f t="shared" ref="T3:T10" si="1">IF(40&lt;=F3,1,0)*IF(64&lt;F3,0,1)</f>
        <v>0</v>
      </c>
      <c r="U3" s="9">
        <f>K3*T3</f>
        <v>0</v>
      </c>
    </row>
    <row r="4" spans="1:24" ht="23.1" customHeight="1">
      <c r="A4" s="2"/>
      <c r="B4" s="33" t="s">
        <v>3</v>
      </c>
      <c r="C4" s="33"/>
      <c r="D4" s="33"/>
      <c r="E4" s="33"/>
      <c r="F4" s="34"/>
      <c r="G4" s="35"/>
      <c r="H4" s="36"/>
      <c r="I4" s="36"/>
      <c r="J4" s="36"/>
      <c r="K4" s="37">
        <f t="shared" si="0"/>
        <v>0</v>
      </c>
      <c r="L4" s="37"/>
      <c r="M4" s="37"/>
      <c r="N4" s="18"/>
      <c r="O4" s="18"/>
      <c r="P4" s="19"/>
      <c r="Q4" s="3"/>
      <c r="R4" s="6"/>
      <c r="S4" s="6"/>
      <c r="T4" s="8">
        <f t="shared" si="1"/>
        <v>0</v>
      </c>
      <c r="U4" s="9">
        <f t="shared" ref="U4:U10" si="2">K4*T4</f>
        <v>0</v>
      </c>
    </row>
    <row r="5" spans="1:24" ht="23.1" customHeight="1">
      <c r="A5" s="2"/>
      <c r="B5" s="33" t="s">
        <v>4</v>
      </c>
      <c r="C5" s="33"/>
      <c r="D5" s="33"/>
      <c r="E5" s="33"/>
      <c r="F5" s="34"/>
      <c r="G5" s="35"/>
      <c r="H5" s="36"/>
      <c r="I5" s="36"/>
      <c r="J5" s="36"/>
      <c r="K5" s="37">
        <f t="shared" si="0"/>
        <v>0</v>
      </c>
      <c r="L5" s="37"/>
      <c r="M5" s="37"/>
      <c r="N5" s="18"/>
      <c r="O5" s="18"/>
      <c r="P5" s="19"/>
      <c r="Q5" s="3"/>
      <c r="R5" s="6"/>
      <c r="S5" s="6"/>
      <c r="T5" s="8">
        <f t="shared" si="1"/>
        <v>0</v>
      </c>
      <c r="U5" s="9">
        <f t="shared" si="2"/>
        <v>0</v>
      </c>
    </row>
    <row r="6" spans="1:24" ht="23.1" customHeight="1">
      <c r="A6" s="2"/>
      <c r="B6" s="33" t="s">
        <v>5</v>
      </c>
      <c r="C6" s="33"/>
      <c r="D6" s="33"/>
      <c r="E6" s="33"/>
      <c r="F6" s="34"/>
      <c r="G6" s="35"/>
      <c r="H6" s="36"/>
      <c r="I6" s="36"/>
      <c r="J6" s="36"/>
      <c r="K6" s="37">
        <f t="shared" si="0"/>
        <v>0</v>
      </c>
      <c r="L6" s="37"/>
      <c r="M6" s="37"/>
      <c r="N6" s="18"/>
      <c r="O6" s="18"/>
      <c r="P6" s="19"/>
      <c r="Q6" s="3"/>
      <c r="R6" s="6"/>
      <c r="S6" s="6"/>
      <c r="T6" s="8">
        <f t="shared" si="1"/>
        <v>0</v>
      </c>
      <c r="U6" s="9">
        <f t="shared" si="2"/>
        <v>0</v>
      </c>
      <c r="X6" s="1"/>
    </row>
    <row r="7" spans="1:24" ht="23.1" customHeight="1">
      <c r="A7" s="2"/>
      <c r="B7" s="33" t="s">
        <v>6</v>
      </c>
      <c r="C7" s="33"/>
      <c r="D7" s="33"/>
      <c r="E7" s="33"/>
      <c r="F7" s="34"/>
      <c r="G7" s="35"/>
      <c r="H7" s="36"/>
      <c r="I7" s="36"/>
      <c r="J7" s="36"/>
      <c r="K7" s="37">
        <f t="shared" si="0"/>
        <v>0</v>
      </c>
      <c r="L7" s="37"/>
      <c r="M7" s="37"/>
      <c r="N7" s="18"/>
      <c r="O7" s="18"/>
      <c r="P7" s="19"/>
      <c r="Q7" s="3"/>
      <c r="R7" s="6"/>
      <c r="S7" s="6"/>
      <c r="T7" s="8">
        <f t="shared" si="1"/>
        <v>0</v>
      </c>
      <c r="U7" s="9">
        <f t="shared" si="2"/>
        <v>0</v>
      </c>
    </row>
    <row r="8" spans="1:24" ht="23.1" customHeight="1">
      <c r="A8" s="2"/>
      <c r="B8" s="33" t="s">
        <v>7</v>
      </c>
      <c r="C8" s="33"/>
      <c r="D8" s="33"/>
      <c r="E8" s="33"/>
      <c r="F8" s="34"/>
      <c r="G8" s="35"/>
      <c r="H8" s="36"/>
      <c r="I8" s="36"/>
      <c r="J8" s="36"/>
      <c r="K8" s="37">
        <f t="shared" si="0"/>
        <v>0</v>
      </c>
      <c r="L8" s="37"/>
      <c r="M8" s="37"/>
      <c r="N8" s="18"/>
      <c r="O8" s="18"/>
      <c r="P8" s="19"/>
      <c r="Q8" s="3"/>
      <c r="R8" s="6"/>
      <c r="S8" s="6"/>
      <c r="T8" s="8">
        <f t="shared" si="1"/>
        <v>0</v>
      </c>
      <c r="U8" s="9">
        <f t="shared" si="2"/>
        <v>0</v>
      </c>
    </row>
    <row r="9" spans="1:24" ht="23.1" customHeight="1">
      <c r="A9" s="2"/>
      <c r="B9" s="33" t="s">
        <v>8</v>
      </c>
      <c r="C9" s="33"/>
      <c r="D9" s="33"/>
      <c r="E9" s="33"/>
      <c r="F9" s="34"/>
      <c r="G9" s="35"/>
      <c r="H9" s="36"/>
      <c r="I9" s="36"/>
      <c r="J9" s="36"/>
      <c r="K9" s="37">
        <f t="shared" si="0"/>
        <v>0</v>
      </c>
      <c r="L9" s="37"/>
      <c r="M9" s="37"/>
      <c r="N9" s="18"/>
      <c r="O9" s="18"/>
      <c r="P9" s="19"/>
      <c r="Q9" s="3"/>
      <c r="R9" s="6"/>
      <c r="S9" s="6"/>
      <c r="T9" s="8">
        <f t="shared" si="1"/>
        <v>0</v>
      </c>
      <c r="U9" s="9">
        <f t="shared" si="2"/>
        <v>0</v>
      </c>
    </row>
    <row r="10" spans="1:24" ht="23.1" customHeight="1">
      <c r="A10" s="2"/>
      <c r="B10" s="33" t="s">
        <v>34</v>
      </c>
      <c r="C10" s="33"/>
      <c r="D10" s="33"/>
      <c r="E10" s="33"/>
      <c r="F10" s="34"/>
      <c r="G10" s="35"/>
      <c r="H10" s="36"/>
      <c r="I10" s="36"/>
      <c r="J10" s="36"/>
      <c r="K10" s="37">
        <f t="shared" si="0"/>
        <v>0</v>
      </c>
      <c r="L10" s="37"/>
      <c r="M10" s="37"/>
      <c r="N10" s="18"/>
      <c r="O10" s="18"/>
      <c r="P10" s="19"/>
      <c r="Q10" s="3"/>
      <c r="R10" s="6"/>
      <c r="S10" s="6"/>
      <c r="T10" s="8">
        <f t="shared" si="1"/>
        <v>0</v>
      </c>
      <c r="U10" s="9">
        <f t="shared" si="2"/>
        <v>0</v>
      </c>
    </row>
    <row r="11" spans="1:24" ht="23.1" customHeight="1" thickBot="1">
      <c r="A11" s="2"/>
      <c r="B11" s="18"/>
      <c r="C11" s="18"/>
      <c r="D11" s="18"/>
      <c r="E11" s="18"/>
      <c r="F11" s="20"/>
      <c r="G11" s="20"/>
      <c r="H11" s="18"/>
      <c r="I11" s="18"/>
      <c r="J11" s="18"/>
      <c r="K11" s="18"/>
      <c r="L11" s="18"/>
      <c r="M11" s="18"/>
      <c r="N11" s="18"/>
      <c r="O11" s="18"/>
      <c r="P11" s="18"/>
      <c r="Q11" s="3"/>
      <c r="R11" s="6"/>
      <c r="S11" s="6"/>
      <c r="T11" s="10">
        <f>SUM(T3:T10)</f>
        <v>0</v>
      </c>
      <c r="U11" s="2"/>
    </row>
    <row r="12" spans="1:24" ht="23.1" customHeight="1" thickBot="1">
      <c r="A12" s="2"/>
      <c r="B12" s="45" t="s">
        <v>9</v>
      </c>
      <c r="C12" s="46"/>
      <c r="D12" s="46"/>
      <c r="E12" s="46"/>
      <c r="F12" s="47">
        <f>M22</f>
        <v>0</v>
      </c>
      <c r="G12" s="48"/>
      <c r="H12" s="48"/>
      <c r="I12" s="49"/>
      <c r="J12" s="50" t="s">
        <v>35</v>
      </c>
      <c r="K12" s="51"/>
      <c r="L12" s="51"/>
      <c r="M12" s="52">
        <f>F12+F13+F14</f>
        <v>0</v>
      </c>
      <c r="N12" s="52"/>
      <c r="O12" s="52"/>
      <c r="P12" s="52"/>
      <c r="Q12" s="3"/>
      <c r="R12" s="6"/>
      <c r="S12" s="6"/>
      <c r="T12" s="10"/>
      <c r="U12" s="2"/>
    </row>
    <row r="13" spans="1:24" ht="23.1" customHeight="1">
      <c r="A13" s="2"/>
      <c r="B13" s="53" t="s">
        <v>10</v>
      </c>
      <c r="C13" s="33"/>
      <c r="D13" s="33"/>
      <c r="E13" s="33"/>
      <c r="F13" s="54">
        <f>M28</f>
        <v>0</v>
      </c>
      <c r="G13" s="55"/>
      <c r="H13" s="55"/>
      <c r="I13" s="56"/>
      <c r="J13" s="50"/>
      <c r="K13" s="51"/>
      <c r="L13" s="51"/>
      <c r="M13" s="52"/>
      <c r="N13" s="52"/>
      <c r="O13" s="52"/>
      <c r="P13" s="52"/>
      <c r="Q13" s="3"/>
      <c r="R13" s="2"/>
      <c r="S13" s="6"/>
      <c r="T13" s="6"/>
      <c r="U13" s="6"/>
    </row>
    <row r="14" spans="1:24" ht="23.1" customHeight="1" thickBot="1">
      <c r="A14" s="2"/>
      <c r="B14" s="57" t="s">
        <v>11</v>
      </c>
      <c r="C14" s="58"/>
      <c r="D14" s="58"/>
      <c r="E14" s="58"/>
      <c r="F14" s="59">
        <f>M32</f>
        <v>0</v>
      </c>
      <c r="G14" s="60"/>
      <c r="H14" s="60"/>
      <c r="I14" s="61"/>
      <c r="J14" s="62" t="s">
        <v>36</v>
      </c>
      <c r="K14" s="63"/>
      <c r="L14" s="63"/>
      <c r="M14" s="64">
        <f>M12/12</f>
        <v>0</v>
      </c>
      <c r="N14" s="64"/>
      <c r="O14" s="64"/>
      <c r="P14" s="64"/>
      <c r="Q14" s="3"/>
      <c r="R14" s="2"/>
      <c r="S14" s="6"/>
      <c r="T14" s="6"/>
      <c r="U14" s="6"/>
    </row>
    <row r="15" spans="1:24" ht="15" customHeight="1">
      <c r="A15" s="2"/>
      <c r="B15" s="18"/>
      <c r="C15" s="18"/>
      <c r="D15" s="18"/>
      <c r="E15" s="18"/>
      <c r="F15" s="18"/>
      <c r="G15" s="18"/>
      <c r="H15" s="18"/>
      <c r="I15" s="18"/>
      <c r="J15" s="21"/>
      <c r="K15" s="18"/>
      <c r="L15" s="18"/>
      <c r="M15" s="18"/>
      <c r="N15" s="18"/>
      <c r="O15" s="18"/>
      <c r="P15" s="18"/>
      <c r="Q15" s="3"/>
      <c r="R15" s="2"/>
      <c r="S15" s="6"/>
      <c r="T15" s="6"/>
      <c r="U15" s="6"/>
    </row>
    <row r="16" spans="1:24" ht="23.1" customHeight="1">
      <c r="A16" s="2"/>
      <c r="B16" s="18" t="s">
        <v>12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3"/>
      <c r="R16" s="2"/>
      <c r="S16" s="6"/>
      <c r="T16" s="6"/>
      <c r="U16" s="6"/>
    </row>
    <row r="17" spans="1:21" ht="23.1" customHeight="1">
      <c r="A17" s="2"/>
      <c r="B17" s="22" t="s">
        <v>9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3"/>
      <c r="R17" s="2"/>
      <c r="S17" s="6"/>
      <c r="T17" s="6"/>
      <c r="U17" s="6"/>
    </row>
    <row r="18" spans="1:21" ht="23.1" customHeight="1">
      <c r="A18" s="2"/>
      <c r="B18" s="65" t="s">
        <v>13</v>
      </c>
      <c r="C18" s="65"/>
      <c r="D18" s="66">
        <f>SUM(K3:K10)</f>
        <v>0</v>
      </c>
      <c r="E18" s="66"/>
      <c r="F18" s="66"/>
      <c r="G18" s="66"/>
      <c r="H18" s="13" t="s">
        <v>14</v>
      </c>
      <c r="I18" s="67">
        <f>D36</f>
        <v>7.6399999999999996E-2</v>
      </c>
      <c r="J18" s="67"/>
      <c r="K18" s="67"/>
      <c r="L18" s="13" t="s">
        <v>27</v>
      </c>
      <c r="M18" s="68">
        <f>D18*I18</f>
        <v>0</v>
      </c>
      <c r="N18" s="68"/>
      <c r="O18" s="68"/>
      <c r="P18" s="68"/>
      <c r="Q18" s="3"/>
      <c r="R18" s="2"/>
      <c r="S18" s="6"/>
      <c r="T18" s="6"/>
      <c r="U18" s="6"/>
    </row>
    <row r="19" spans="1:21" ht="23.1" customHeight="1">
      <c r="A19" s="2"/>
      <c r="B19" s="65" t="s">
        <v>15</v>
      </c>
      <c r="C19" s="65"/>
      <c r="D19" s="12"/>
      <c r="E19" s="14"/>
      <c r="F19" s="14"/>
      <c r="G19" s="14">
        <f>COUNT(F3:F10)-S3</f>
        <v>0</v>
      </c>
      <c r="H19" s="13" t="s">
        <v>14</v>
      </c>
      <c r="I19" s="69">
        <f>G36</f>
        <v>27600</v>
      </c>
      <c r="J19" s="69"/>
      <c r="K19" s="69"/>
      <c r="L19" s="13" t="s">
        <v>27</v>
      </c>
      <c r="M19" s="68">
        <f>G19*I19</f>
        <v>0</v>
      </c>
      <c r="N19" s="68"/>
      <c r="O19" s="68"/>
      <c r="P19" s="68"/>
      <c r="Q19" s="3"/>
      <c r="R19" s="2"/>
      <c r="S19" s="6"/>
      <c r="T19" s="6"/>
      <c r="U19" s="6"/>
    </row>
    <row r="20" spans="1:21" ht="23.1" customHeight="1">
      <c r="A20" s="2"/>
      <c r="B20" s="71" t="s">
        <v>31</v>
      </c>
      <c r="C20" s="72"/>
      <c r="D20" s="15"/>
      <c r="E20" s="15"/>
      <c r="F20" s="15"/>
      <c r="G20" s="14">
        <f>S3</f>
        <v>0</v>
      </c>
      <c r="H20" s="13" t="s">
        <v>14</v>
      </c>
      <c r="I20" s="69">
        <f>I19/2</f>
        <v>13800</v>
      </c>
      <c r="J20" s="69"/>
      <c r="K20" s="69"/>
      <c r="L20" s="13" t="s">
        <v>27</v>
      </c>
      <c r="M20" s="68">
        <f>G20*I20</f>
        <v>0</v>
      </c>
      <c r="N20" s="68"/>
      <c r="O20" s="68"/>
      <c r="P20" s="68"/>
      <c r="Q20" s="3"/>
      <c r="R20" s="2"/>
      <c r="S20" s="6"/>
      <c r="T20" s="6"/>
      <c r="U20" s="6"/>
    </row>
    <row r="21" spans="1:21" ht="23.1" customHeight="1">
      <c r="A21" s="2"/>
      <c r="B21" s="65" t="s">
        <v>16</v>
      </c>
      <c r="C21" s="65"/>
      <c r="D21" s="70">
        <f>IF(ISERROR((COUNT(F3:G10))/(COUNT(F3:G10))),0,(COUNT(F3:G10))/(COUNT(F3:G10)))</f>
        <v>0</v>
      </c>
      <c r="E21" s="70"/>
      <c r="F21" s="70"/>
      <c r="G21" s="70"/>
      <c r="H21" s="13" t="s">
        <v>14</v>
      </c>
      <c r="I21" s="69">
        <f>J36</f>
        <v>20000</v>
      </c>
      <c r="J21" s="69"/>
      <c r="K21" s="69"/>
      <c r="L21" s="13" t="s">
        <v>27</v>
      </c>
      <c r="M21" s="68">
        <f>D21*I21</f>
        <v>0</v>
      </c>
      <c r="N21" s="68"/>
      <c r="O21" s="68"/>
      <c r="P21" s="68"/>
      <c r="Q21" s="3"/>
      <c r="R21" s="2"/>
      <c r="S21" s="6"/>
      <c r="T21" s="6"/>
      <c r="U21" s="6"/>
    </row>
    <row r="22" spans="1:21" ht="23.1" customHeight="1">
      <c r="A22" s="2"/>
      <c r="B22" s="26"/>
      <c r="C22" s="27"/>
      <c r="D22" s="27"/>
      <c r="E22" s="27"/>
      <c r="F22" s="27"/>
      <c r="G22" s="27"/>
      <c r="H22" s="27"/>
      <c r="I22" s="27"/>
      <c r="J22" s="27"/>
      <c r="K22" s="73" t="s">
        <v>17</v>
      </c>
      <c r="L22" s="73"/>
      <c r="M22" s="74">
        <f>IF(R22&lt;M36,R22,M36)</f>
        <v>0</v>
      </c>
      <c r="N22" s="74">
        <f>IF(O22&lt;O46,O22,O46)</f>
        <v>0</v>
      </c>
      <c r="O22" s="74">
        <f>IF(P22&lt;P46,P22,P46)</f>
        <v>0</v>
      </c>
      <c r="P22" s="74">
        <f>IF(R22&lt;Q46,R22,Q46)</f>
        <v>0</v>
      </c>
      <c r="Q22" s="3"/>
      <c r="R22" s="11">
        <f>INT(SUM(M18:P21)*0.01)*100</f>
        <v>0</v>
      </c>
      <c r="S22" s="6"/>
      <c r="T22" s="6"/>
      <c r="U22" s="6"/>
    </row>
    <row r="23" spans="1:21" ht="23.1" customHeight="1">
      <c r="A23" s="2"/>
      <c r="B23" s="22" t="s">
        <v>10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3"/>
      <c r="R23" s="2"/>
      <c r="S23" s="6"/>
      <c r="T23" s="6"/>
      <c r="U23" s="6"/>
    </row>
    <row r="24" spans="1:21" ht="23.1" customHeight="1">
      <c r="A24" s="2"/>
      <c r="B24" s="65" t="s">
        <v>13</v>
      </c>
      <c r="C24" s="65"/>
      <c r="D24" s="66">
        <f>D18</f>
        <v>0</v>
      </c>
      <c r="E24" s="66"/>
      <c r="F24" s="66"/>
      <c r="G24" s="66"/>
      <c r="H24" s="13" t="s">
        <v>14</v>
      </c>
      <c r="I24" s="67">
        <f>D37</f>
        <v>3.27E-2</v>
      </c>
      <c r="J24" s="67"/>
      <c r="K24" s="67"/>
      <c r="L24" s="13" t="s">
        <v>27</v>
      </c>
      <c r="M24" s="68">
        <f>D24*I24</f>
        <v>0</v>
      </c>
      <c r="N24" s="68"/>
      <c r="O24" s="68"/>
      <c r="P24" s="68"/>
      <c r="Q24" s="3"/>
      <c r="R24" s="2"/>
      <c r="S24" s="6"/>
      <c r="T24" s="6"/>
      <c r="U24" s="6"/>
    </row>
    <row r="25" spans="1:21" ht="23.1" customHeight="1">
      <c r="A25" s="2"/>
      <c r="B25" s="65" t="s">
        <v>15</v>
      </c>
      <c r="C25" s="65"/>
      <c r="D25" s="12"/>
      <c r="E25" s="14"/>
      <c r="F25" s="14"/>
      <c r="G25" s="14">
        <f>G19</f>
        <v>0</v>
      </c>
      <c r="H25" s="13" t="s">
        <v>14</v>
      </c>
      <c r="I25" s="69">
        <f>G37</f>
        <v>11500</v>
      </c>
      <c r="J25" s="69"/>
      <c r="K25" s="69"/>
      <c r="L25" s="13" t="s">
        <v>27</v>
      </c>
      <c r="M25" s="68">
        <f>G25*I25</f>
        <v>0</v>
      </c>
      <c r="N25" s="68"/>
      <c r="O25" s="68"/>
      <c r="P25" s="68"/>
      <c r="Q25" s="3"/>
      <c r="R25" s="2"/>
      <c r="S25" s="6"/>
      <c r="T25" s="6"/>
      <c r="U25" s="6"/>
    </row>
    <row r="26" spans="1:21" ht="23.1" customHeight="1">
      <c r="A26" s="2"/>
      <c r="B26" s="71" t="s">
        <v>31</v>
      </c>
      <c r="C26" s="72"/>
      <c r="D26" s="15"/>
      <c r="E26" s="15"/>
      <c r="F26" s="15"/>
      <c r="G26" s="15">
        <f>S3</f>
        <v>0</v>
      </c>
      <c r="H26" s="13" t="s">
        <v>14</v>
      </c>
      <c r="I26" s="69">
        <f>I25/2</f>
        <v>5750</v>
      </c>
      <c r="J26" s="69"/>
      <c r="K26" s="69"/>
      <c r="L26" s="13" t="s">
        <v>27</v>
      </c>
      <c r="M26" s="68">
        <f>G26*I26</f>
        <v>0</v>
      </c>
      <c r="N26" s="68"/>
      <c r="O26" s="68"/>
      <c r="P26" s="68"/>
      <c r="Q26" s="3"/>
      <c r="R26" s="2"/>
      <c r="S26" s="6"/>
      <c r="T26" s="6"/>
      <c r="U26" s="6"/>
    </row>
    <row r="27" spans="1:21" ht="23.1" customHeight="1">
      <c r="A27" s="2"/>
      <c r="B27" s="65" t="s">
        <v>16</v>
      </c>
      <c r="C27" s="65"/>
      <c r="D27" s="70">
        <f>D21</f>
        <v>0</v>
      </c>
      <c r="E27" s="70"/>
      <c r="F27" s="70"/>
      <c r="G27" s="70"/>
      <c r="H27" s="13" t="s">
        <v>14</v>
      </c>
      <c r="I27" s="69">
        <f>J37</f>
        <v>8400</v>
      </c>
      <c r="J27" s="69"/>
      <c r="K27" s="69"/>
      <c r="L27" s="13" t="s">
        <v>27</v>
      </c>
      <c r="M27" s="68">
        <f>D27*I27</f>
        <v>0</v>
      </c>
      <c r="N27" s="68"/>
      <c r="O27" s="68"/>
      <c r="P27" s="68"/>
      <c r="Q27" s="3"/>
      <c r="R27" s="2"/>
      <c r="S27" s="6"/>
      <c r="T27" s="6"/>
      <c r="U27" s="6"/>
    </row>
    <row r="28" spans="1:21" ht="23.1" customHeight="1">
      <c r="A28" s="2"/>
      <c r="B28" s="26"/>
      <c r="C28" s="27"/>
      <c r="D28" s="27"/>
      <c r="E28" s="27"/>
      <c r="F28" s="27"/>
      <c r="G28" s="27"/>
      <c r="H28" s="27"/>
      <c r="I28" s="27"/>
      <c r="J28" s="27"/>
      <c r="K28" s="73" t="s">
        <v>17</v>
      </c>
      <c r="L28" s="73"/>
      <c r="M28" s="74">
        <f>IF(R28&lt;M37,R28,M37)</f>
        <v>0</v>
      </c>
      <c r="N28" s="74">
        <f>IF(O28&lt;O49,O28,O49)</f>
        <v>0</v>
      </c>
      <c r="O28" s="74">
        <f>IF(P28&lt;P49,P28,P49)</f>
        <v>0</v>
      </c>
      <c r="P28" s="74">
        <f>IF(R28&lt;Q49,R28,Q49)</f>
        <v>0</v>
      </c>
      <c r="Q28" s="3"/>
      <c r="R28" s="11">
        <f>INT(SUM(M24:P27)*0.01)*100</f>
        <v>0</v>
      </c>
      <c r="S28" s="6"/>
      <c r="T28" s="6"/>
      <c r="U28" s="6"/>
    </row>
    <row r="29" spans="1:21" ht="23.1" customHeight="1">
      <c r="A29" s="2"/>
      <c r="B29" s="22" t="s">
        <v>11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  <c r="Q29" s="3"/>
      <c r="R29" s="2"/>
      <c r="S29" s="6"/>
      <c r="T29" s="6"/>
      <c r="U29" s="6"/>
    </row>
    <row r="30" spans="1:21" ht="23.1" customHeight="1">
      <c r="A30" s="2"/>
      <c r="B30" s="65" t="s">
        <v>13</v>
      </c>
      <c r="C30" s="65"/>
      <c r="D30" s="66">
        <f>SUM(U3:U10)</f>
        <v>0</v>
      </c>
      <c r="E30" s="66"/>
      <c r="F30" s="66"/>
      <c r="G30" s="66"/>
      <c r="H30" s="13" t="s">
        <v>14</v>
      </c>
      <c r="I30" s="67">
        <f>D38</f>
        <v>3.0300000000000001E-2</v>
      </c>
      <c r="J30" s="67"/>
      <c r="K30" s="67"/>
      <c r="L30" s="13" t="s">
        <v>27</v>
      </c>
      <c r="M30" s="68">
        <f>D30*I30</f>
        <v>0</v>
      </c>
      <c r="N30" s="68"/>
      <c r="O30" s="68"/>
      <c r="P30" s="68"/>
      <c r="Q30" s="3"/>
      <c r="R30" s="2"/>
      <c r="S30" s="6"/>
      <c r="T30" s="6"/>
      <c r="U30" s="6"/>
    </row>
    <row r="31" spans="1:21" ht="23.1" customHeight="1">
      <c r="A31" s="2"/>
      <c r="B31" s="65" t="s">
        <v>15</v>
      </c>
      <c r="C31" s="65"/>
      <c r="D31" s="12"/>
      <c r="E31" s="14"/>
      <c r="F31" s="14"/>
      <c r="G31" s="14">
        <f>T11</f>
        <v>0</v>
      </c>
      <c r="H31" s="13" t="s">
        <v>14</v>
      </c>
      <c r="I31" s="69">
        <f>G38</f>
        <v>16900</v>
      </c>
      <c r="J31" s="69"/>
      <c r="K31" s="69"/>
      <c r="L31" s="13" t="s">
        <v>27</v>
      </c>
      <c r="M31" s="68">
        <f>G31*I31</f>
        <v>0</v>
      </c>
      <c r="N31" s="68"/>
      <c r="O31" s="68"/>
      <c r="P31" s="68"/>
      <c r="Q31" s="3"/>
      <c r="R31" s="2"/>
      <c r="S31" s="6"/>
      <c r="T31" s="6"/>
      <c r="U31" s="6"/>
    </row>
    <row r="32" spans="1:21" ht="23.1" customHeight="1">
      <c r="A32" s="2"/>
      <c r="B32" s="26"/>
      <c r="C32" s="27"/>
      <c r="D32" s="27"/>
      <c r="E32" s="27"/>
      <c r="F32" s="27"/>
      <c r="G32" s="27"/>
      <c r="H32" s="27"/>
      <c r="I32" s="27"/>
      <c r="J32" s="27"/>
      <c r="K32" s="73" t="s">
        <v>17</v>
      </c>
      <c r="L32" s="73"/>
      <c r="M32" s="74">
        <f>IF(R32&lt;M38,R32,M38)</f>
        <v>0</v>
      </c>
      <c r="N32" s="74">
        <f>IF(O32&lt;O59,O32,O59)</f>
        <v>0</v>
      </c>
      <c r="O32" s="74">
        <f>IF(P32&lt;P59,P32,P59)</f>
        <v>0</v>
      </c>
      <c r="P32" s="74">
        <f>IF(R32&lt;Q59,R32,Q59)</f>
        <v>0</v>
      </c>
      <c r="Q32" s="3"/>
      <c r="R32" s="11">
        <f>INT(SUM(M30:P31)*0.01)*100</f>
        <v>0</v>
      </c>
      <c r="S32" s="6"/>
      <c r="T32" s="6"/>
      <c r="U32" s="6"/>
    </row>
    <row r="33" spans="1:18" ht="15" customHeight="1">
      <c r="A33" s="2"/>
      <c r="B33" s="28"/>
      <c r="C33" s="28"/>
      <c r="D33" s="28"/>
      <c r="E33" s="28"/>
      <c r="F33" s="28"/>
      <c r="G33" s="28"/>
      <c r="H33" s="28"/>
      <c r="I33" s="28"/>
      <c r="J33" s="28"/>
      <c r="K33" s="25"/>
      <c r="L33" s="25"/>
      <c r="M33" s="29"/>
      <c r="N33" s="29"/>
      <c r="O33" s="29"/>
      <c r="P33" s="29"/>
      <c r="Q33" s="3"/>
      <c r="R33" s="4"/>
    </row>
    <row r="34" spans="1:18" ht="23.1" customHeight="1">
      <c r="A34" s="2"/>
      <c r="B34" s="18" t="s">
        <v>18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3"/>
      <c r="R34" s="3"/>
    </row>
    <row r="35" spans="1:18" ht="23.1" customHeight="1">
      <c r="B35" s="75"/>
      <c r="C35" s="75"/>
      <c r="D35" s="76" t="s">
        <v>19</v>
      </c>
      <c r="E35" s="76"/>
      <c r="F35" s="76"/>
      <c r="G35" s="76" t="s">
        <v>37</v>
      </c>
      <c r="H35" s="76"/>
      <c r="I35" s="76"/>
      <c r="J35" s="76" t="s">
        <v>38</v>
      </c>
      <c r="K35" s="76"/>
      <c r="L35" s="76"/>
      <c r="M35" s="76" t="s">
        <v>39</v>
      </c>
      <c r="N35" s="76"/>
      <c r="O35" s="76"/>
      <c r="P35" s="30"/>
    </row>
    <row r="36" spans="1:18" ht="23.1" customHeight="1">
      <c r="B36" s="75" t="s">
        <v>9</v>
      </c>
      <c r="C36" s="75"/>
      <c r="D36" s="77">
        <v>7.6399999999999996E-2</v>
      </c>
      <c r="E36" s="77"/>
      <c r="F36" s="77"/>
      <c r="G36" s="78">
        <v>27600</v>
      </c>
      <c r="H36" s="78"/>
      <c r="I36" s="78"/>
      <c r="J36" s="78">
        <v>20000</v>
      </c>
      <c r="K36" s="78"/>
      <c r="L36" s="78"/>
      <c r="M36" s="78">
        <v>650000</v>
      </c>
      <c r="N36" s="78"/>
      <c r="O36" s="78"/>
      <c r="P36" s="18"/>
    </row>
    <row r="37" spans="1:18" ht="23.1" customHeight="1">
      <c r="B37" s="75" t="s">
        <v>10</v>
      </c>
      <c r="C37" s="75"/>
      <c r="D37" s="77">
        <v>3.27E-2</v>
      </c>
      <c r="E37" s="77"/>
      <c r="F37" s="77"/>
      <c r="G37" s="78">
        <v>11500</v>
      </c>
      <c r="H37" s="78"/>
      <c r="I37" s="78"/>
      <c r="J37" s="78">
        <v>8400</v>
      </c>
      <c r="K37" s="78"/>
      <c r="L37" s="78"/>
      <c r="M37" s="78">
        <v>220000</v>
      </c>
      <c r="N37" s="78"/>
      <c r="O37" s="78"/>
      <c r="P37" s="18"/>
    </row>
    <row r="38" spans="1:18" ht="23.1" customHeight="1">
      <c r="B38" s="75" t="s">
        <v>11</v>
      </c>
      <c r="C38" s="75"/>
      <c r="D38" s="77">
        <v>3.0300000000000001E-2</v>
      </c>
      <c r="E38" s="77"/>
      <c r="F38" s="77"/>
      <c r="G38" s="78">
        <v>16900</v>
      </c>
      <c r="H38" s="78"/>
      <c r="I38" s="78"/>
      <c r="J38" s="79"/>
      <c r="K38" s="79"/>
      <c r="L38" s="79"/>
      <c r="M38" s="78">
        <v>170000</v>
      </c>
      <c r="N38" s="78"/>
      <c r="O38" s="78"/>
      <c r="P38" s="18"/>
    </row>
    <row r="39" spans="1:18" ht="15" customHeight="1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20.25" customHeight="1">
      <c r="B40" s="31" t="s">
        <v>20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22.5" customHeight="1">
      <c r="B41" s="32" t="s">
        <v>21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22.5" customHeight="1">
      <c r="B42" s="32" t="s">
        <v>22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22.5" customHeight="1">
      <c r="B43" s="19" t="s">
        <v>41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8" ht="22.5" customHeight="1">
      <c r="B44" s="19" t="s">
        <v>42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22.5" customHeight="1">
      <c r="B45" s="19" t="s">
        <v>23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22.5" customHeight="1">
      <c r="B46" s="19" t="s">
        <v>24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22.5" customHeight="1">
      <c r="B47" s="19" t="s">
        <v>43</v>
      </c>
    </row>
    <row r="48" spans="1:18" ht="22.5" customHeight="1">
      <c r="B48" s="19" t="s">
        <v>44</v>
      </c>
    </row>
    <row r="49" spans="2:16" ht="22.5" customHeight="1">
      <c r="B49" s="19" t="s">
        <v>45</v>
      </c>
    </row>
    <row r="50" spans="2:16" ht="22.5" customHeight="1">
      <c r="B50" s="19" t="s">
        <v>25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2:16" ht="22.5" customHeight="1">
      <c r="B51" s="19" t="s">
        <v>26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2" spans="2:16" ht="22.5" customHeight="1">
      <c r="B52" s="19" t="s">
        <v>40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</sheetData>
  <sheetProtection sheet="1" selectLockedCells="1"/>
  <mergeCells count="108">
    <mergeCell ref="B38:C38"/>
    <mergeCell ref="D38:F38"/>
    <mergeCell ref="G38:I38"/>
    <mergeCell ref="J38:L38"/>
    <mergeCell ref="M38:O38"/>
    <mergeCell ref="B36:C36"/>
    <mergeCell ref="D36:F36"/>
    <mergeCell ref="G36:I36"/>
    <mergeCell ref="J36:L36"/>
    <mergeCell ref="M36:O36"/>
    <mergeCell ref="B37:C37"/>
    <mergeCell ref="D37:F37"/>
    <mergeCell ref="G37:I37"/>
    <mergeCell ref="J37:L37"/>
    <mergeCell ref="M37:O37"/>
    <mergeCell ref="B31:C31"/>
    <mergeCell ref="I31:K31"/>
    <mergeCell ref="M31:P31"/>
    <mergeCell ref="K32:L32"/>
    <mergeCell ref="M32:P32"/>
    <mergeCell ref="B35:C35"/>
    <mergeCell ref="D35:F35"/>
    <mergeCell ref="G35:I35"/>
    <mergeCell ref="J35:L35"/>
    <mergeCell ref="M35:O35"/>
    <mergeCell ref="K28:L28"/>
    <mergeCell ref="M28:P28"/>
    <mergeCell ref="B30:C30"/>
    <mergeCell ref="D30:G30"/>
    <mergeCell ref="I30:K30"/>
    <mergeCell ref="B24:C24"/>
    <mergeCell ref="D24:G24"/>
    <mergeCell ref="I24:K24"/>
    <mergeCell ref="M24:P24"/>
    <mergeCell ref="M30:P30"/>
    <mergeCell ref="B25:C25"/>
    <mergeCell ref="I25:K25"/>
    <mergeCell ref="M25:P25"/>
    <mergeCell ref="B27:C27"/>
    <mergeCell ref="D27:G27"/>
    <mergeCell ref="I27:K27"/>
    <mergeCell ref="M27:P27"/>
    <mergeCell ref="I26:K26"/>
    <mergeCell ref="M26:P26"/>
    <mergeCell ref="B26:C26"/>
    <mergeCell ref="B21:C21"/>
    <mergeCell ref="D21:G21"/>
    <mergeCell ref="I21:K21"/>
    <mergeCell ref="M21:P21"/>
    <mergeCell ref="B20:C20"/>
    <mergeCell ref="I20:K20"/>
    <mergeCell ref="M20:P20"/>
    <mergeCell ref="K22:L22"/>
    <mergeCell ref="M22:P22"/>
    <mergeCell ref="B14:E14"/>
    <mergeCell ref="F14:I14"/>
    <mergeCell ref="J14:L14"/>
    <mergeCell ref="M14:P14"/>
    <mergeCell ref="B18:C18"/>
    <mergeCell ref="D18:G18"/>
    <mergeCell ref="I18:K18"/>
    <mergeCell ref="M18:P18"/>
    <mergeCell ref="B19:C19"/>
    <mergeCell ref="I19:K19"/>
    <mergeCell ref="M19:P19"/>
    <mergeCell ref="B10:E10"/>
    <mergeCell ref="F10:G10"/>
    <mergeCell ref="H10:J10"/>
    <mergeCell ref="K10:M10"/>
    <mergeCell ref="B12:E12"/>
    <mergeCell ref="F12:I12"/>
    <mergeCell ref="J12:L13"/>
    <mergeCell ref="M12:P13"/>
    <mergeCell ref="B13:E13"/>
    <mergeCell ref="F13:I13"/>
    <mergeCell ref="H7:J7"/>
    <mergeCell ref="K7:M7"/>
    <mergeCell ref="B8:E8"/>
    <mergeCell ref="F8:G8"/>
    <mergeCell ref="H8:J8"/>
    <mergeCell ref="K8:M8"/>
    <mergeCell ref="B9:E9"/>
    <mergeCell ref="F9:G9"/>
    <mergeCell ref="H9:J9"/>
    <mergeCell ref="K9:M9"/>
    <mergeCell ref="B7:E7"/>
    <mergeCell ref="F7:G7"/>
    <mergeCell ref="B1:P1"/>
    <mergeCell ref="B2:E2"/>
    <mergeCell ref="F2:G2"/>
    <mergeCell ref="H2:J2"/>
    <mergeCell ref="K2:M2"/>
    <mergeCell ref="B3:E3"/>
    <mergeCell ref="F3:G3"/>
    <mergeCell ref="H3:J3"/>
    <mergeCell ref="K3:M3"/>
    <mergeCell ref="B4:E4"/>
    <mergeCell ref="F4:G4"/>
    <mergeCell ref="H4:J4"/>
    <mergeCell ref="K4:M4"/>
    <mergeCell ref="B5:E5"/>
    <mergeCell ref="F5:G5"/>
    <mergeCell ref="H5:J5"/>
    <mergeCell ref="K5:M5"/>
    <mergeCell ref="B6:E6"/>
    <mergeCell ref="F6:G6"/>
    <mergeCell ref="H6:J6"/>
    <mergeCell ref="K6:M6"/>
  </mergeCells>
  <phoneticPr fontId="5"/>
  <pageMargins left="0.70833333333333337" right="0.70833333333333337" top="0.35416666666666669" bottom="0.35416666666666669" header="0.51180555555555551" footer="0.51180555555555551"/>
  <pageSetup paperSize="9" scale="74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香芝市</vt:lpstr>
      <vt:lpstr>香芝市!__xlnm.Print_Area</vt:lpstr>
      <vt:lpstr>香芝市!Print_Area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GWS499</dc:creator>
  <cp:lastModifiedBy>Windows ユーザー</cp:lastModifiedBy>
  <cp:lastPrinted>2023-03-16T06:35:07Z</cp:lastPrinted>
  <dcterms:created xsi:type="dcterms:W3CDTF">2022-04-05T07:51:21Z</dcterms:created>
  <dcterms:modified xsi:type="dcterms:W3CDTF">2024-03-21T07:53:31Z</dcterms:modified>
</cp:coreProperties>
</file>