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3124 井口\決裁\電子\20260401ホームページの更新について（１世帯あたりの保険料の決まり方）\"/>
    </mc:Choice>
  </mc:AlternateContent>
  <xr:revisionPtr revIDLastSave="0" documentId="13_ncr:1_{8C16549A-FF93-4421-A159-0843A45886B7}" xr6:coauthVersionLast="47" xr6:coauthVersionMax="47" xr10:uidLastSave="{00000000-0000-0000-0000-000000000000}"/>
  <workbookProtection workbookAlgorithmName="SHA-512" workbookHashValue="+VIQb/4eADKTu81rTblBmaLwKh0s1vgcO5rkOMalXd2yRuGybfpMsVoQ6nn4sfDULmTanRm7nR/jBk0IbywKdA==" workbookSaltValue="ecggS73jHjnFp4RTZFv1gA==" workbookSpinCount="100000" lockStructure="1"/>
  <bookViews>
    <workbookView xWindow="-108" yWindow="-108" windowWidth="23256" windowHeight="12456" xr2:uid="{00000000-000D-0000-FFFF-FFFF00000000}"/>
  </bookViews>
  <sheets>
    <sheet name="香芝市" sheetId="1" r:id="rId1"/>
  </sheets>
  <definedNames>
    <definedName name="__xlnm.Print_Area" localSheetId="0">香芝市!$A$1:$Q$51</definedName>
    <definedName name="_xlnm.Print_Area" localSheetId="0">香芝市!$A$1:$Q$51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5" i="1"/>
  <c r="F14" i="1"/>
  <c r="I36" i="1"/>
  <c r="I37" i="1"/>
  <c r="I20" i="1"/>
  <c r="I21" i="1" s="1"/>
  <c r="I19" i="1"/>
  <c r="V3" i="1"/>
  <c r="D36" i="1" s="1"/>
  <c r="S3" i="1"/>
  <c r="I35" i="1"/>
  <c r="I32" i="1"/>
  <c r="I31" i="1"/>
  <c r="I28" i="1"/>
  <c r="I26" i="1"/>
  <c r="I27" i="1" s="1"/>
  <c r="I25" i="1"/>
  <c r="I22" i="1"/>
  <c r="D22" i="1"/>
  <c r="T10" i="1"/>
  <c r="K10" i="1"/>
  <c r="T9" i="1"/>
  <c r="K9" i="1"/>
  <c r="T8" i="1"/>
  <c r="K8" i="1"/>
  <c r="U8" i="1" s="1"/>
  <c r="T7" i="1"/>
  <c r="K7" i="1"/>
  <c r="T6" i="1"/>
  <c r="K6" i="1"/>
  <c r="T5" i="1"/>
  <c r="K5" i="1"/>
  <c r="T4" i="1"/>
  <c r="K4" i="1"/>
  <c r="T3" i="1"/>
  <c r="K3" i="1"/>
  <c r="M36" i="1" l="1"/>
  <c r="D37" i="1"/>
  <c r="M37" i="1" s="1"/>
  <c r="D20" i="1"/>
  <c r="D26" i="1" s="1"/>
  <c r="M26" i="1" s="1"/>
  <c r="D35" i="1"/>
  <c r="M35" i="1" s="1"/>
  <c r="D21" i="1"/>
  <c r="M21" i="1" s="1"/>
  <c r="D19" i="1"/>
  <c r="D25" i="1" s="1"/>
  <c r="U10" i="1"/>
  <c r="U9" i="1"/>
  <c r="U5" i="1"/>
  <c r="U6" i="1"/>
  <c r="U7" i="1"/>
  <c r="U3" i="1"/>
  <c r="M22" i="1"/>
  <c r="T11" i="1"/>
  <c r="D32" i="1" s="1"/>
  <c r="U4" i="1"/>
  <c r="D28" i="1"/>
  <c r="M28" i="1" s="1"/>
  <c r="D27" i="1"/>
  <c r="M27" i="1" s="1"/>
  <c r="M19" i="1" l="1"/>
  <c r="M20" i="1"/>
  <c r="D31" i="1"/>
  <c r="M31" i="1" s="1"/>
  <c r="M32" i="1"/>
  <c r="R38" i="1"/>
  <c r="M38" i="1" s="1"/>
  <c r="M25" i="1"/>
  <c r="R29" i="1" s="1"/>
  <c r="R33" i="1" l="1"/>
  <c r="M33" i="1" s="1"/>
  <c r="R23" i="1"/>
  <c r="P23" i="1" s="1"/>
  <c r="O23" i="1" s="1"/>
  <c r="N23" i="1" s="1"/>
  <c r="P38" i="1"/>
  <c r="O38" i="1" s="1"/>
  <c r="N38" i="1" s="1"/>
  <c r="M29" i="1"/>
  <c r="P29" i="1"/>
  <c r="O29" i="1" s="1"/>
  <c r="N29" i="1" s="1"/>
  <c r="M23" i="1" l="1"/>
  <c r="F12" i="1" s="1"/>
  <c r="M12" i="1" s="1"/>
  <c r="M15" i="1" s="1"/>
  <c r="P33" i="1"/>
  <c r="O33" i="1" s="1"/>
  <c r="N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F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※正確に均等割額を計算をするため、当てはまるかたは次のとおりご入力ください。
①平成31年４月２日～令和２年４月１日生まれのかたは、
「７歳」と入力してください。（R8年度）
②平成19年４月２日～平成20年４月１日生まれのかたは、「18際」と入力してください。（R8年度）</t>
        </r>
      </text>
    </comment>
    <comment ref="H3" authorId="0" shapeId="0" xr:uid="{00000000-0006-0000-0000-000002000000}">
      <text>
        <r>
          <rPr>
            <b/>
            <sz val="11"/>
            <color indexed="81"/>
            <rFont val="MS P ゴシック"/>
            <family val="3"/>
            <charset val="128"/>
          </rPr>
          <t>収入金額ではなく、所得金額を入力してください。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MS P ゴシック"/>
            <family val="3"/>
            <charset val="128"/>
          </rPr>
          <t>① 給与収入のみの方は、給与収入から給与所得控除額を引いた金額を入力。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　 （社会保険料・配偶者控除等の各種控除は引きません。）
　 （源泉徴収票の「給与所得控除後の金額」を入力。
</t>
        </r>
        <r>
          <rPr>
            <b/>
            <sz val="10"/>
            <color indexed="81"/>
            <rFont val="MS P ゴシック"/>
            <family val="3"/>
            <charset val="128"/>
          </rPr>
          <t>② 年金収入のみの方は、年金収入から公的年金等控除額を引いた金額を入力。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　 （社会保険料・配偶者控除等の各種控除は引きません。）
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
③ 給与収入と年金収入のどちらもある方は、上記①と②の合算額を入力。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MS P ゴシック"/>
            <family val="3"/>
            <charset val="128"/>
          </rPr>
          <t>④ 雑所得や事業所得、譲渡一時所得、譲渡（分離）所得がある方は、所得金額をそのまま入力。
  上記①② もあれば合算額を入力。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【確定申告書から入力する場合】
・第一表の「⑫（所得金額等）合計」に記載されている金額を入力。
　※第三表（分離課税用）の所得金額がある場合は、第三表の所得金額（退職所得は除く）も合算して入力。詳しくはお問い合わせください。</t>
        </r>
      </text>
    </comment>
  </commentList>
</comments>
</file>

<file path=xl/sharedStrings.xml><?xml version="1.0" encoding="utf-8"?>
<sst xmlns="http://schemas.openxmlformats.org/spreadsheetml/2006/main" count="86" uniqueCount="45">
  <si>
    <t>年齢</t>
  </si>
  <si>
    <t>前年中の所得</t>
  </si>
  <si>
    <t>加入者１</t>
  </si>
  <si>
    <t>加入者２</t>
  </si>
  <si>
    <t>加入者３</t>
  </si>
  <si>
    <t>加入者４</t>
  </si>
  <si>
    <t>加入者５</t>
  </si>
  <si>
    <t>加入者６</t>
  </si>
  <si>
    <t>加入者７</t>
  </si>
  <si>
    <t>医療分</t>
  </si>
  <si>
    <t>支援分</t>
  </si>
  <si>
    <t>介護分</t>
  </si>
  <si>
    <t>国民健康保険料試算結果内訳</t>
  </si>
  <si>
    <t>所得割</t>
  </si>
  <si>
    <t>×</t>
  </si>
  <si>
    <t>均等割</t>
  </si>
  <si>
    <t>平等割</t>
  </si>
  <si>
    <t>合計</t>
  </si>
  <si>
    <t>保険料率</t>
  </si>
  <si>
    <t>所得割（％）</t>
  </si>
  <si>
    <t>【注意事項】</t>
  </si>
  <si>
    <t>※上記結果はあくまでも試算であり、実際の保険料とは異なる場合があります。</t>
  </si>
  <si>
    <t>＝</t>
  </si>
  <si>
    <t>介護人数</t>
    <rPh sb="2" eb="4">
      <t>ニンズウ</t>
    </rPh>
    <phoneticPr fontId="5"/>
  </si>
  <si>
    <t>基準所得</t>
    <phoneticPr fontId="5"/>
  </si>
  <si>
    <t>未就学児人数</t>
    <rPh sb="0" eb="4">
      <t>ミシュウガクジ</t>
    </rPh>
    <rPh sb="4" eb="6">
      <t>ニンズウ</t>
    </rPh>
    <phoneticPr fontId="5"/>
  </si>
  <si>
    <t>未就学児
均等割</t>
    <rPh sb="0" eb="4">
      <t>ミシュウガクジ</t>
    </rPh>
    <rPh sb="5" eb="8">
      <t>キントウワ</t>
    </rPh>
    <phoneticPr fontId="5"/>
  </si>
  <si>
    <t>介護基準総所得金額</t>
    <rPh sb="0" eb="2">
      <t>カイゴ</t>
    </rPh>
    <rPh sb="2" eb="4">
      <t>キジュン</t>
    </rPh>
    <rPh sb="4" eb="7">
      <t>ソウショトク</t>
    </rPh>
    <rPh sb="7" eb="9">
      <t>キンガク</t>
    </rPh>
    <phoneticPr fontId="5"/>
  </si>
  <si>
    <t>加入する人</t>
    <phoneticPr fontId="5"/>
  </si>
  <si>
    <t>加入者８</t>
    <phoneticPr fontId="5"/>
  </si>
  <si>
    <t>1年分合計</t>
  </si>
  <si>
    <t>均等割(円)</t>
  </si>
  <si>
    <t>平等割(円)</t>
  </si>
  <si>
    <t>限度額(円)</t>
  </si>
  <si>
    <t>令和８年度　香芝市国民健康保険料　簡易計算表</t>
    <phoneticPr fontId="5"/>
  </si>
  <si>
    <t>子ども・子育て支援金分</t>
    <rPh sb="0" eb="1">
      <t>コ</t>
    </rPh>
    <rPh sb="4" eb="6">
      <t>コソダ</t>
    </rPh>
    <rPh sb="7" eb="10">
      <t>シエンキン</t>
    </rPh>
    <phoneticPr fontId="5"/>
  </si>
  <si>
    <t>18歳以上
均等割</t>
    <rPh sb="2" eb="5">
      <t>サイイジョウ</t>
    </rPh>
    <rPh sb="6" eb="9">
      <t>キントウワ</t>
    </rPh>
    <phoneticPr fontId="5"/>
  </si>
  <si>
    <t>子ども分</t>
    <rPh sb="0" eb="1">
      <t>コ</t>
    </rPh>
    <phoneticPr fontId="5"/>
  </si>
  <si>
    <t>18歳以上均等割(円)</t>
    <rPh sb="2" eb="3">
      <t>サイ</t>
    </rPh>
    <rPh sb="3" eb="5">
      <t>イジョウ</t>
    </rPh>
    <rPh sb="5" eb="7">
      <t>キントウ</t>
    </rPh>
    <phoneticPr fontId="5"/>
  </si>
  <si>
    <t xml:space="preserve">  目安としてご利用ください。</t>
    <phoneticPr fontId="5"/>
  </si>
  <si>
    <t>18歳未満人数</t>
    <rPh sb="2" eb="5">
      <t>サイミマン</t>
    </rPh>
    <rPh sb="5" eb="7">
      <t>ニンズウ</t>
    </rPh>
    <phoneticPr fontId="5"/>
  </si>
  <si>
    <t>※世帯の所得等の状況により、軽減制度が適用される場合があります。軽減制度についてはお問い合わせください。</t>
    <phoneticPr fontId="5"/>
  </si>
  <si>
    <t>※次のいずれかに該当する場合は、この表では正しく計算できない場合があります。
・加入者それぞれで加入時期や加入月数が異なる場合（年度途中で加入・脱退がある場合）
・均等割、平等割及び18歳以上均等割に軽減制度が適用される場合
・非自発的失業による保険料軽減、その他減免制度が適用される場合
・所得金額調整控除がある場合
・年度途中で40歳、65歳、75歳になられる（なられた）場合（年度途中に40歳に到達する場合はその月から、65歳に到達する場合はその前月まで介護分がかかります。また、75歳に到達する場合は後期高齢者医療制度に移行するため、その前月まで国民健康保険料がかかります。)</t>
    <phoneticPr fontId="5"/>
  </si>
  <si>
    <t>介護分</t>
    <phoneticPr fontId="5"/>
  </si>
  <si>
    <t>※1ヵ月目安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</si>
</sst>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&quot; 円&quot;"/>
    <numFmt numFmtId="178" formatCode="0&quot;名&quot;"/>
    <numFmt numFmtId="179" formatCode="#,##0&quot;円&quot;"/>
    <numFmt numFmtId="180" formatCode="0&quot;世帯&quot;"/>
    <numFmt numFmtId="181" formatCode="#,##0_);[Red]\(#,##0\)"/>
  </numFmts>
  <fonts count="26"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DejaVu Sans"/>
      <family val="2"/>
    </font>
    <font>
      <sz val="12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6"/>
      <color indexed="10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indexed="10"/>
      <name val="BIZ UDゴシック"/>
      <family val="3"/>
      <charset val="128"/>
    </font>
    <font>
      <sz val="16"/>
      <name val="BIZ UDゴシック"/>
      <family val="3"/>
      <charset val="128"/>
    </font>
    <font>
      <sz val="11"/>
      <color indexed="10"/>
      <name val="BIZ UDゴシック"/>
      <family val="3"/>
      <charset val="128"/>
    </font>
    <font>
      <sz val="14"/>
      <name val="BIZ UDゴシック"/>
      <family val="3"/>
      <charset val="128"/>
    </font>
    <font>
      <sz val="10"/>
      <name val="BIZ UDゴシック"/>
      <family val="3"/>
      <charset val="128"/>
    </font>
    <font>
      <sz val="12"/>
      <color indexed="55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2"/>
      <color indexed="10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6"/>
      <name val="ＭＳ Ｐゴシック"/>
      <family val="3"/>
      <charset val="128"/>
    </font>
    <font>
      <sz val="14"/>
      <color rgb="FFFF0000"/>
      <name val="BIZ UDP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</fills>
  <borders count="4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1" fontId="1" fillId="0" borderId="0" xfId="0" applyNumberFormat="1" applyFont="1" applyBorder="1" applyAlignment="1">
      <alignment horizontal="center" vertical="center" shrinkToFit="1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1" fontId="0" fillId="0" borderId="0" xfId="0" applyNumberFormat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77" fontId="15" fillId="0" borderId="0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0" fillId="0" borderId="0" xfId="0" applyFont="1" applyAlignment="1">
      <alignment vertical="center" shrinkToFit="1"/>
    </xf>
    <xf numFmtId="176" fontId="0" fillId="0" borderId="0" xfId="0" applyNumberFormat="1" applyFont="1" applyAlignment="1">
      <alignment vertical="center" shrinkToFit="1"/>
    </xf>
    <xf numFmtId="0" fontId="0" fillId="0" borderId="0" xfId="0" applyFont="1" applyAlignment="1"/>
    <xf numFmtId="0" fontId="0" fillId="0" borderId="0" xfId="0" applyFont="1" applyBorder="1" applyAlignment="1">
      <alignment vertic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7" fontId="6" fillId="0" borderId="32" xfId="0" applyNumberFormat="1" applyFont="1" applyBorder="1" applyAlignment="1">
      <alignment horizontal="right" vertical="center"/>
    </xf>
    <xf numFmtId="177" fontId="6" fillId="0" borderId="33" xfId="0" applyNumberFormat="1" applyFont="1" applyBorder="1" applyAlignment="1">
      <alignment horizontal="right" vertical="center"/>
    </xf>
    <xf numFmtId="177" fontId="6" fillId="0" borderId="34" xfId="0" applyNumberFormat="1" applyFont="1" applyBorder="1" applyAlignment="1">
      <alignment horizontal="right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177" fontId="8" fillId="3" borderId="40" xfId="0" applyNumberFormat="1" applyFont="1" applyFill="1" applyBorder="1" applyAlignment="1">
      <alignment horizontal="right" vertical="center"/>
    </xf>
    <xf numFmtId="177" fontId="8" fillId="3" borderId="36" xfId="0" applyNumberFormat="1" applyFont="1" applyFill="1" applyBorder="1" applyAlignment="1">
      <alignment horizontal="right" vertical="center"/>
    </xf>
    <xf numFmtId="177" fontId="8" fillId="3" borderId="41" xfId="0" applyNumberFormat="1" applyFont="1" applyFill="1" applyBorder="1" applyAlignment="1">
      <alignment horizontal="right" vertical="center"/>
    </xf>
    <xf numFmtId="177" fontId="8" fillId="3" borderId="6" xfId="0" applyNumberFormat="1" applyFont="1" applyFill="1" applyBorder="1" applyAlignment="1">
      <alignment horizontal="right" vertical="center"/>
    </xf>
    <xf numFmtId="177" fontId="8" fillId="3" borderId="0" xfId="0" applyNumberFormat="1" applyFont="1" applyFill="1" applyBorder="1" applyAlignment="1">
      <alignment horizontal="right" vertical="center"/>
    </xf>
    <xf numFmtId="177" fontId="8" fillId="3" borderId="42" xfId="0" applyNumberFormat="1" applyFont="1" applyFill="1" applyBorder="1" applyAlignment="1">
      <alignment horizontal="right" vertical="center"/>
    </xf>
    <xf numFmtId="177" fontId="8" fillId="3" borderId="4" xfId="0" applyNumberFormat="1" applyFont="1" applyFill="1" applyBorder="1" applyAlignment="1">
      <alignment horizontal="right" vertical="center"/>
    </xf>
    <xf numFmtId="177" fontId="8" fillId="3" borderId="5" xfId="0" applyNumberFormat="1" applyFont="1" applyFill="1" applyBorder="1" applyAlignment="1">
      <alignment horizontal="right" vertical="center"/>
    </xf>
    <xf numFmtId="177" fontId="8" fillId="3" borderId="43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 shrinkToFit="1"/>
    </xf>
    <xf numFmtId="10" fontId="24" fillId="0" borderId="12" xfId="0" applyNumberFormat="1" applyFont="1" applyBorder="1" applyAlignment="1">
      <alignment vertical="center" shrinkToFit="1"/>
    </xf>
    <xf numFmtId="177" fontId="24" fillId="0" borderId="12" xfId="0" applyNumberFormat="1" applyFont="1" applyBorder="1" applyAlignment="1">
      <alignment vertical="center" shrinkToFit="1"/>
    </xf>
    <xf numFmtId="177" fontId="24" fillId="0" borderId="26" xfId="0" applyNumberFormat="1" applyFont="1" applyBorder="1" applyAlignment="1">
      <alignment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177" fontId="24" fillId="0" borderId="20" xfId="0" applyNumberFormat="1" applyFont="1" applyBorder="1" applyAlignment="1">
      <alignment vertical="center" shrinkToFit="1"/>
    </xf>
    <xf numFmtId="177" fontId="24" fillId="0" borderId="11" xfId="0" applyNumberFormat="1" applyFont="1" applyBorder="1" applyAlignment="1">
      <alignment vertical="center" shrinkToFit="1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176" fontId="6" fillId="2" borderId="12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12" xfId="0" applyNumberFormat="1" applyFont="1" applyBorder="1" applyAlignment="1">
      <alignment horizontal="right" vertical="center" shrinkToFit="1"/>
    </xf>
    <xf numFmtId="0" fontId="2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176" fontId="6" fillId="2" borderId="10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10" xfId="0" applyNumberFormat="1" applyFont="1" applyBorder="1" applyAlignment="1">
      <alignment horizontal="right" vertical="center" shrinkToFi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77" fontId="6" fillId="0" borderId="15" xfId="0" applyNumberFormat="1" applyFont="1" applyBorder="1" applyAlignment="1">
      <alignment horizontal="right" vertical="center"/>
    </xf>
    <xf numFmtId="177" fontId="6" fillId="0" borderId="16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7" fontId="6" fillId="0" borderId="19" xfId="0" applyNumberFormat="1" applyFont="1" applyBorder="1" applyAlignment="1">
      <alignment horizontal="right" vertical="center"/>
    </xf>
    <xf numFmtId="177" fontId="6" fillId="0" borderId="20" xfId="0" applyNumberFormat="1" applyFont="1" applyBorder="1" applyAlignment="1">
      <alignment horizontal="right" vertical="center"/>
    </xf>
    <xf numFmtId="177" fontId="6" fillId="0" borderId="21" xfId="0" applyNumberFormat="1" applyFont="1" applyBorder="1" applyAlignment="1">
      <alignment horizontal="right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177" fontId="6" fillId="0" borderId="29" xfId="0" applyNumberFormat="1" applyFont="1" applyBorder="1" applyAlignment="1">
      <alignment horizontal="right" vertical="center"/>
    </xf>
    <xf numFmtId="177" fontId="6" fillId="0" borderId="30" xfId="0" applyNumberFormat="1" applyFont="1" applyBorder="1" applyAlignment="1">
      <alignment horizontal="right" vertical="center"/>
    </xf>
    <xf numFmtId="177" fontId="6" fillId="0" borderId="31" xfId="0" applyNumberFormat="1" applyFont="1" applyBorder="1" applyAlignment="1">
      <alignment horizontal="right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177" fontId="7" fillId="3" borderId="24" xfId="0" applyNumberFormat="1" applyFont="1" applyFill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179" fontId="9" fillId="0" borderId="0" xfId="0" applyNumberFormat="1" applyFont="1" applyBorder="1" applyAlignment="1">
      <alignment horizontal="right" vertical="center"/>
    </xf>
    <xf numFmtId="10" fontId="9" fillId="0" borderId="0" xfId="0" applyNumberFormat="1" applyFont="1" applyBorder="1" applyAlignment="1">
      <alignment vertical="center"/>
    </xf>
    <xf numFmtId="177" fontId="9" fillId="0" borderId="25" xfId="0" applyNumberFormat="1" applyFont="1" applyBorder="1" applyAlignment="1">
      <alignment horizontal="right" vertical="center"/>
    </xf>
    <xf numFmtId="179" fontId="9" fillId="0" borderId="0" xfId="0" applyNumberFormat="1" applyFont="1" applyBorder="1" applyAlignment="1">
      <alignment vertical="center" shrinkToFit="1"/>
    </xf>
    <xf numFmtId="178" fontId="9" fillId="0" borderId="0" xfId="0" applyNumberFormat="1" applyFont="1" applyBorder="1" applyAlignment="1">
      <alignment horizontal="right" vertical="center"/>
    </xf>
    <xf numFmtId="180" fontId="9" fillId="0" borderId="0" xfId="0" applyNumberFormat="1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5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tabSelected="1" zoomScale="115" zoomScaleNormal="115" zoomScaleSheetLayoutView="115" workbookViewId="0">
      <selection activeCell="F5" sqref="F5:G5"/>
    </sheetView>
  </sheetViews>
  <sheetFormatPr defaultColWidth="8.6640625" defaultRowHeight="13.2"/>
  <cols>
    <col min="1" max="1" width="5.6640625" customWidth="1"/>
    <col min="2" max="3" width="6.77734375" customWidth="1"/>
    <col min="4" max="5" width="4.33203125" customWidth="1"/>
    <col min="6" max="16" width="5.6640625" customWidth="1"/>
    <col min="17" max="17" width="14.33203125" style="1" customWidth="1"/>
    <col min="18" max="18" width="9" style="1" hidden="1" customWidth="1"/>
    <col min="19" max="19" width="15.109375" style="1" hidden="1" customWidth="1"/>
    <col min="20" max="20" width="9.5546875" style="1" hidden="1" customWidth="1"/>
    <col min="21" max="21" width="20.44140625" style="1" hidden="1" customWidth="1"/>
    <col min="22" max="22" width="13.88671875" style="30" hidden="1" customWidth="1"/>
  </cols>
  <sheetData>
    <row r="1" spans="1:24" ht="23.1" customHeight="1">
      <c r="A1" s="2"/>
      <c r="B1" s="73" t="s">
        <v>34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3"/>
      <c r="R1" s="3"/>
      <c r="S1"/>
      <c r="T1"/>
      <c r="U1"/>
    </row>
    <row r="2" spans="1:24" ht="23.1" customHeight="1">
      <c r="A2" s="2"/>
      <c r="B2" s="34" t="s">
        <v>28</v>
      </c>
      <c r="C2" s="34"/>
      <c r="D2" s="34"/>
      <c r="E2" s="34"/>
      <c r="F2" s="75" t="s">
        <v>0</v>
      </c>
      <c r="G2" s="34"/>
      <c r="H2" s="34" t="s">
        <v>1</v>
      </c>
      <c r="I2" s="34"/>
      <c r="J2" s="34"/>
      <c r="K2" s="34" t="s">
        <v>24</v>
      </c>
      <c r="L2" s="34"/>
      <c r="M2" s="34"/>
      <c r="N2" s="10"/>
      <c r="O2" s="10"/>
      <c r="P2" s="11"/>
      <c r="Q2" s="3"/>
      <c r="R2" s="5"/>
      <c r="S2" s="6" t="s">
        <v>25</v>
      </c>
      <c r="T2" s="29" t="s">
        <v>23</v>
      </c>
      <c r="U2" s="6" t="s">
        <v>27</v>
      </c>
      <c r="V2" s="31" t="s">
        <v>40</v>
      </c>
    </row>
    <row r="3" spans="1:24" ht="23.1" customHeight="1">
      <c r="A3" s="2"/>
      <c r="B3" s="34" t="s">
        <v>2</v>
      </c>
      <c r="C3" s="34"/>
      <c r="D3" s="34"/>
      <c r="E3" s="34"/>
      <c r="F3" s="76"/>
      <c r="G3" s="77"/>
      <c r="H3" s="78"/>
      <c r="I3" s="78"/>
      <c r="J3" s="78"/>
      <c r="K3" s="79">
        <f t="shared" ref="K3:K10" si="0">IF(H3&lt;430000,0,(H3-430000))</f>
        <v>0</v>
      </c>
      <c r="L3" s="79"/>
      <c r="M3" s="79"/>
      <c r="N3" s="12"/>
      <c r="O3" s="12"/>
      <c r="P3" s="13"/>
      <c r="Q3" s="3"/>
      <c r="R3" s="5"/>
      <c r="S3" s="6">
        <f>COUNTIF(F3:G10,"&lt;=6")</f>
        <v>0</v>
      </c>
      <c r="T3" s="26">
        <f t="shared" ref="T3:T10" si="1">IF(40&lt;=F3,1,0)*IF(64&lt;F3,0,1)</f>
        <v>0</v>
      </c>
      <c r="U3" s="27">
        <f>K3*T3</f>
        <v>0</v>
      </c>
      <c r="V3" s="31">
        <f>COUNTIF(F3:G10,"&lt;18")</f>
        <v>0</v>
      </c>
    </row>
    <row r="4" spans="1:24" ht="23.1" customHeight="1">
      <c r="A4" s="2"/>
      <c r="B4" s="34" t="s">
        <v>3</v>
      </c>
      <c r="C4" s="34"/>
      <c r="D4" s="34"/>
      <c r="E4" s="34"/>
      <c r="F4" s="69"/>
      <c r="G4" s="70"/>
      <c r="H4" s="71"/>
      <c r="I4" s="71"/>
      <c r="J4" s="71"/>
      <c r="K4" s="72">
        <f t="shared" si="0"/>
        <v>0</v>
      </c>
      <c r="L4" s="72"/>
      <c r="M4" s="72"/>
      <c r="N4" s="12"/>
      <c r="O4" s="12"/>
      <c r="P4" s="13"/>
      <c r="Q4" s="3"/>
      <c r="R4" s="5"/>
      <c r="S4" s="28"/>
      <c r="T4" s="26">
        <f t="shared" si="1"/>
        <v>0</v>
      </c>
      <c r="U4" s="27">
        <f t="shared" ref="U4:U10" si="2">K4*T4</f>
        <v>0</v>
      </c>
    </row>
    <row r="5" spans="1:24" ht="23.1" customHeight="1">
      <c r="A5" s="2"/>
      <c r="B5" s="34" t="s">
        <v>4</v>
      </c>
      <c r="C5" s="34"/>
      <c r="D5" s="34"/>
      <c r="E5" s="34"/>
      <c r="F5" s="69"/>
      <c r="G5" s="70"/>
      <c r="H5" s="71"/>
      <c r="I5" s="71"/>
      <c r="J5" s="71"/>
      <c r="K5" s="72">
        <f t="shared" si="0"/>
        <v>0</v>
      </c>
      <c r="L5" s="72"/>
      <c r="M5" s="72"/>
      <c r="N5" s="12"/>
      <c r="O5" s="12"/>
      <c r="P5" s="13"/>
      <c r="Q5" s="3"/>
      <c r="R5" s="5"/>
      <c r="S5" s="28"/>
      <c r="T5" s="26">
        <f t="shared" si="1"/>
        <v>0</v>
      </c>
      <c r="U5" s="27">
        <f t="shared" si="2"/>
        <v>0</v>
      </c>
    </row>
    <row r="6" spans="1:24" ht="23.1" customHeight="1">
      <c r="A6" s="2"/>
      <c r="B6" s="34" t="s">
        <v>5</v>
      </c>
      <c r="C6" s="34"/>
      <c r="D6" s="34"/>
      <c r="E6" s="34"/>
      <c r="F6" s="69"/>
      <c r="G6" s="70"/>
      <c r="H6" s="71"/>
      <c r="I6" s="71"/>
      <c r="J6" s="71"/>
      <c r="K6" s="72">
        <f t="shared" si="0"/>
        <v>0</v>
      </c>
      <c r="L6" s="72"/>
      <c r="M6" s="72"/>
      <c r="N6" s="12"/>
      <c r="O6" s="12"/>
      <c r="P6" s="13"/>
      <c r="Q6" s="3"/>
      <c r="R6" s="5"/>
      <c r="S6" s="28"/>
      <c r="T6" s="26">
        <f t="shared" si="1"/>
        <v>0</v>
      </c>
      <c r="U6" s="27">
        <f t="shared" si="2"/>
        <v>0</v>
      </c>
      <c r="X6" s="1"/>
    </row>
    <row r="7" spans="1:24" ht="23.1" customHeight="1">
      <c r="A7" s="2"/>
      <c r="B7" s="34" t="s">
        <v>6</v>
      </c>
      <c r="C7" s="34"/>
      <c r="D7" s="34"/>
      <c r="E7" s="34"/>
      <c r="F7" s="69"/>
      <c r="G7" s="70"/>
      <c r="H7" s="71"/>
      <c r="I7" s="71"/>
      <c r="J7" s="71"/>
      <c r="K7" s="72">
        <f t="shared" si="0"/>
        <v>0</v>
      </c>
      <c r="L7" s="72"/>
      <c r="M7" s="72"/>
      <c r="N7" s="12"/>
      <c r="O7" s="12"/>
      <c r="P7" s="13"/>
      <c r="Q7" s="3"/>
      <c r="R7" s="5"/>
      <c r="S7" s="28"/>
      <c r="T7" s="26">
        <f t="shared" si="1"/>
        <v>0</v>
      </c>
      <c r="U7" s="27">
        <f t="shared" si="2"/>
        <v>0</v>
      </c>
    </row>
    <row r="8" spans="1:24" ht="23.1" customHeight="1">
      <c r="A8" s="2"/>
      <c r="B8" s="34" t="s">
        <v>7</v>
      </c>
      <c r="C8" s="34"/>
      <c r="D8" s="34"/>
      <c r="E8" s="34"/>
      <c r="F8" s="69"/>
      <c r="G8" s="70"/>
      <c r="H8" s="71"/>
      <c r="I8" s="71"/>
      <c r="J8" s="71"/>
      <c r="K8" s="72">
        <f t="shared" si="0"/>
        <v>0</v>
      </c>
      <c r="L8" s="72"/>
      <c r="M8" s="72"/>
      <c r="N8" s="12"/>
      <c r="O8" s="12"/>
      <c r="P8" s="13"/>
      <c r="Q8" s="3"/>
      <c r="R8" s="5"/>
      <c r="S8" s="28"/>
      <c r="T8" s="26">
        <f t="shared" si="1"/>
        <v>0</v>
      </c>
      <c r="U8" s="27">
        <f t="shared" si="2"/>
        <v>0</v>
      </c>
    </row>
    <row r="9" spans="1:24" ht="23.1" customHeight="1">
      <c r="A9" s="2"/>
      <c r="B9" s="34" t="s">
        <v>8</v>
      </c>
      <c r="C9" s="34"/>
      <c r="D9" s="34"/>
      <c r="E9" s="34"/>
      <c r="F9" s="69"/>
      <c r="G9" s="70"/>
      <c r="H9" s="71"/>
      <c r="I9" s="71"/>
      <c r="J9" s="71"/>
      <c r="K9" s="72">
        <f t="shared" si="0"/>
        <v>0</v>
      </c>
      <c r="L9" s="72"/>
      <c r="M9" s="72"/>
      <c r="N9" s="12"/>
      <c r="O9" s="12"/>
      <c r="P9" s="13"/>
      <c r="Q9" s="3"/>
      <c r="R9" s="5"/>
      <c r="S9" s="28"/>
      <c r="T9" s="26">
        <f t="shared" si="1"/>
        <v>0</v>
      </c>
      <c r="U9" s="27">
        <f t="shared" si="2"/>
        <v>0</v>
      </c>
    </row>
    <row r="10" spans="1:24" ht="23.1" customHeight="1">
      <c r="A10" s="2"/>
      <c r="B10" s="34" t="s">
        <v>29</v>
      </c>
      <c r="C10" s="34"/>
      <c r="D10" s="34"/>
      <c r="E10" s="34"/>
      <c r="F10" s="69"/>
      <c r="G10" s="70"/>
      <c r="H10" s="71"/>
      <c r="I10" s="71"/>
      <c r="J10" s="71"/>
      <c r="K10" s="72">
        <f t="shared" si="0"/>
        <v>0</v>
      </c>
      <c r="L10" s="72"/>
      <c r="M10" s="72"/>
      <c r="N10" s="12"/>
      <c r="O10" s="12"/>
      <c r="P10" s="13"/>
      <c r="Q10" s="3"/>
      <c r="R10" s="5"/>
      <c r="S10" s="28"/>
      <c r="T10" s="26">
        <f t="shared" si="1"/>
        <v>0</v>
      </c>
      <c r="U10" s="27">
        <f t="shared" si="2"/>
        <v>0</v>
      </c>
    </row>
    <row r="11" spans="1:24" ht="23.1" customHeight="1" thickBot="1">
      <c r="A11" s="2"/>
      <c r="B11" s="12"/>
      <c r="C11" s="12"/>
      <c r="D11" s="12"/>
      <c r="E11" s="12"/>
      <c r="F11" s="14"/>
      <c r="G11" s="14"/>
      <c r="H11" s="12"/>
      <c r="I11" s="12"/>
      <c r="J11" s="12"/>
      <c r="K11" s="12"/>
      <c r="L11" s="12"/>
      <c r="M11" s="12"/>
      <c r="N11" s="12"/>
      <c r="O11" s="12"/>
      <c r="P11" s="12"/>
      <c r="Q11" s="3"/>
      <c r="R11" s="5"/>
      <c r="S11" s="28"/>
      <c r="T11" s="2">
        <f>SUM(T3:T10)</f>
        <v>0</v>
      </c>
      <c r="U11" s="2"/>
    </row>
    <row r="12" spans="1:24" ht="23.1" customHeight="1">
      <c r="A12" s="2"/>
      <c r="B12" s="80" t="s">
        <v>9</v>
      </c>
      <c r="C12" s="81"/>
      <c r="D12" s="81"/>
      <c r="E12" s="81"/>
      <c r="F12" s="82">
        <f>M23</f>
        <v>0</v>
      </c>
      <c r="G12" s="83"/>
      <c r="H12" s="83"/>
      <c r="I12" s="84"/>
      <c r="J12" s="38" t="s">
        <v>30</v>
      </c>
      <c r="K12" s="39"/>
      <c r="L12" s="40"/>
      <c r="M12" s="47">
        <f>F12+F13+F14+F15</f>
        <v>0</v>
      </c>
      <c r="N12" s="48"/>
      <c r="O12" s="48"/>
      <c r="P12" s="49"/>
      <c r="Q12" s="3"/>
      <c r="R12" s="5"/>
      <c r="S12" s="5"/>
      <c r="T12" s="7"/>
      <c r="U12" s="2"/>
    </row>
    <row r="13" spans="1:24" ht="23.1" customHeight="1">
      <c r="A13" s="2"/>
      <c r="B13" s="33" t="s">
        <v>10</v>
      </c>
      <c r="C13" s="34"/>
      <c r="D13" s="34"/>
      <c r="E13" s="34"/>
      <c r="F13" s="85">
        <f>M29</f>
        <v>0</v>
      </c>
      <c r="G13" s="86"/>
      <c r="H13" s="86"/>
      <c r="I13" s="87"/>
      <c r="J13" s="41"/>
      <c r="K13" s="42"/>
      <c r="L13" s="43"/>
      <c r="M13" s="50"/>
      <c r="N13" s="51"/>
      <c r="O13" s="51"/>
      <c r="P13" s="52"/>
      <c r="Q13" s="3"/>
      <c r="R13" s="2"/>
      <c r="S13" s="5"/>
      <c r="T13" s="5"/>
      <c r="U13" s="5"/>
    </row>
    <row r="14" spans="1:24" ht="23.1" customHeight="1">
      <c r="A14" s="2"/>
      <c r="B14" s="33" t="s">
        <v>43</v>
      </c>
      <c r="C14" s="34"/>
      <c r="D14" s="34"/>
      <c r="E14" s="34"/>
      <c r="F14" s="35">
        <f>M33</f>
        <v>0</v>
      </c>
      <c r="G14" s="36"/>
      <c r="H14" s="36"/>
      <c r="I14" s="37"/>
      <c r="J14" s="44"/>
      <c r="K14" s="45"/>
      <c r="L14" s="46"/>
      <c r="M14" s="53"/>
      <c r="N14" s="54"/>
      <c r="O14" s="54"/>
      <c r="P14" s="55"/>
      <c r="Q14" s="3"/>
      <c r="R14" s="2"/>
      <c r="S14" s="5"/>
      <c r="T14" s="5"/>
      <c r="U14" s="5"/>
    </row>
    <row r="15" spans="1:24" ht="23.1" customHeight="1" thickBot="1">
      <c r="A15" s="2"/>
      <c r="B15" s="88" t="s">
        <v>37</v>
      </c>
      <c r="C15" s="89"/>
      <c r="D15" s="89"/>
      <c r="E15" s="89"/>
      <c r="F15" s="90">
        <f>M38</f>
        <v>0</v>
      </c>
      <c r="G15" s="91"/>
      <c r="H15" s="91"/>
      <c r="I15" s="92"/>
      <c r="J15" s="93" t="s">
        <v>44</v>
      </c>
      <c r="K15" s="94"/>
      <c r="L15" s="94"/>
      <c r="M15" s="95">
        <f>M12/12</f>
        <v>0</v>
      </c>
      <c r="N15" s="95"/>
      <c r="O15" s="95"/>
      <c r="P15" s="95"/>
      <c r="Q15" s="3"/>
      <c r="R15" s="2"/>
      <c r="S15" s="5"/>
      <c r="T15" s="5"/>
      <c r="U15" s="5"/>
    </row>
    <row r="16" spans="1:24" ht="15" customHeight="1">
      <c r="A16" s="2"/>
      <c r="B16" s="12"/>
      <c r="C16" s="12"/>
      <c r="D16" s="12"/>
      <c r="E16" s="12"/>
      <c r="F16" s="12"/>
      <c r="G16" s="12"/>
      <c r="H16" s="12"/>
      <c r="I16" s="12"/>
      <c r="J16" s="15"/>
      <c r="K16" s="12"/>
      <c r="L16" s="12"/>
      <c r="M16" s="12"/>
      <c r="N16" s="12"/>
      <c r="O16" s="12"/>
      <c r="P16" s="12"/>
      <c r="Q16" s="3"/>
      <c r="R16" s="2"/>
      <c r="S16" s="5"/>
      <c r="T16" s="5"/>
      <c r="U16" s="5"/>
    </row>
    <row r="17" spans="1:21" ht="23.1" customHeight="1">
      <c r="A17" s="2"/>
      <c r="B17" s="12" t="s">
        <v>12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3"/>
      <c r="R17" s="2"/>
      <c r="S17" s="5"/>
      <c r="T17" s="5"/>
      <c r="U17" s="5"/>
    </row>
    <row r="18" spans="1:21" ht="23.1" customHeight="1">
      <c r="A18" s="2"/>
      <c r="B18" s="16" t="s">
        <v>9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8"/>
      <c r="Q18" s="3"/>
      <c r="R18" s="2"/>
      <c r="S18" s="5"/>
      <c r="T18" s="5"/>
      <c r="U18" s="5"/>
    </row>
    <row r="19" spans="1:21" ht="23.1" customHeight="1">
      <c r="A19" s="2"/>
      <c r="B19" s="96" t="s">
        <v>13</v>
      </c>
      <c r="C19" s="96"/>
      <c r="D19" s="97">
        <f>SUM(K3:K10)</f>
        <v>0</v>
      </c>
      <c r="E19" s="97"/>
      <c r="F19" s="97"/>
      <c r="G19" s="97"/>
      <c r="H19" s="9" t="s">
        <v>14</v>
      </c>
      <c r="I19" s="98">
        <f>D42</f>
        <v>7.6399999999999996E-2</v>
      </c>
      <c r="J19" s="98"/>
      <c r="K19" s="98"/>
      <c r="L19" s="9" t="s">
        <v>22</v>
      </c>
      <c r="M19" s="99">
        <f>D19*I19</f>
        <v>0</v>
      </c>
      <c r="N19" s="99"/>
      <c r="O19" s="99"/>
      <c r="P19" s="99"/>
      <c r="Q19" s="3"/>
      <c r="R19" s="2"/>
      <c r="S19" s="5"/>
      <c r="T19" s="5"/>
      <c r="U19" s="5"/>
    </row>
    <row r="20" spans="1:21" ht="23.1" customHeight="1">
      <c r="A20" s="2"/>
      <c r="B20" s="96" t="s">
        <v>15</v>
      </c>
      <c r="C20" s="96"/>
      <c r="D20" s="101">
        <f>COUNT(F3:F10)-S3</f>
        <v>0</v>
      </c>
      <c r="E20" s="101"/>
      <c r="F20" s="101"/>
      <c r="G20" s="101"/>
      <c r="H20" s="9" t="s">
        <v>14</v>
      </c>
      <c r="I20" s="100">
        <f>G42</f>
        <v>27600</v>
      </c>
      <c r="J20" s="100"/>
      <c r="K20" s="100"/>
      <c r="L20" s="9" t="s">
        <v>22</v>
      </c>
      <c r="M20" s="99">
        <f>D20*I20</f>
        <v>0</v>
      </c>
      <c r="N20" s="99"/>
      <c r="O20" s="99"/>
      <c r="P20" s="99"/>
      <c r="Q20" s="3"/>
      <c r="R20" s="2"/>
      <c r="S20" s="5"/>
      <c r="T20" s="5"/>
      <c r="U20" s="5"/>
    </row>
    <row r="21" spans="1:21" ht="23.1" customHeight="1">
      <c r="A21" s="2"/>
      <c r="B21" s="103" t="s">
        <v>26</v>
      </c>
      <c r="C21" s="104"/>
      <c r="D21" s="101">
        <f>S3</f>
        <v>0</v>
      </c>
      <c r="E21" s="101"/>
      <c r="F21" s="101"/>
      <c r="G21" s="101"/>
      <c r="H21" s="9" t="s">
        <v>14</v>
      </c>
      <c r="I21" s="100">
        <f>I20/2</f>
        <v>13800</v>
      </c>
      <c r="J21" s="100"/>
      <c r="K21" s="100"/>
      <c r="L21" s="9" t="s">
        <v>22</v>
      </c>
      <c r="M21" s="99">
        <f>D21*I21</f>
        <v>0</v>
      </c>
      <c r="N21" s="99"/>
      <c r="O21" s="99"/>
      <c r="P21" s="99"/>
      <c r="Q21" s="3"/>
      <c r="R21" s="2"/>
      <c r="S21" s="5"/>
      <c r="T21" s="5"/>
      <c r="U21" s="5"/>
    </row>
    <row r="22" spans="1:21" ht="23.1" customHeight="1">
      <c r="A22" s="2"/>
      <c r="B22" s="96" t="s">
        <v>16</v>
      </c>
      <c r="C22" s="96"/>
      <c r="D22" s="102">
        <f>IF(ISERROR((COUNT(F3:G10))/(COUNT(F3:G10))),0,(COUNT(F3:G10))/(COUNT(F3:G10)))</f>
        <v>0</v>
      </c>
      <c r="E22" s="102"/>
      <c r="F22" s="102"/>
      <c r="G22" s="102"/>
      <c r="H22" s="9" t="s">
        <v>14</v>
      </c>
      <c r="I22" s="100">
        <f>J42</f>
        <v>20000</v>
      </c>
      <c r="J22" s="100"/>
      <c r="K22" s="100"/>
      <c r="L22" s="9" t="s">
        <v>22</v>
      </c>
      <c r="M22" s="99">
        <f>D22*I22</f>
        <v>0</v>
      </c>
      <c r="N22" s="99"/>
      <c r="O22" s="99"/>
      <c r="P22" s="99"/>
      <c r="Q22" s="3"/>
      <c r="R22" s="2"/>
      <c r="S22" s="5"/>
      <c r="T22" s="5"/>
      <c r="U22" s="5"/>
    </row>
    <row r="23" spans="1:21" ht="23.1" customHeight="1">
      <c r="A23" s="2"/>
      <c r="B23" s="20"/>
      <c r="C23" s="21"/>
      <c r="D23" s="21"/>
      <c r="E23" s="21"/>
      <c r="F23" s="21"/>
      <c r="G23" s="21"/>
      <c r="H23" s="21"/>
      <c r="I23" s="21"/>
      <c r="J23" s="21"/>
      <c r="K23" s="58" t="s">
        <v>17</v>
      </c>
      <c r="L23" s="58"/>
      <c r="M23" s="59">
        <f>IF(R23&lt;P42,R23,P42)</f>
        <v>0</v>
      </c>
      <c r="N23" s="59" t="e">
        <f>IF(O23&lt;#REF!,O23,#REF!)</f>
        <v>#REF!</v>
      </c>
      <c r="O23" s="59" t="e">
        <f>IF(P23&lt;#REF!,P23,#REF!)</f>
        <v>#REF!</v>
      </c>
      <c r="P23" s="59" t="e">
        <f>IF(R23&lt;#REF!,R23,#REF!)</f>
        <v>#REF!</v>
      </c>
      <c r="Q23" s="3"/>
      <c r="R23" s="8">
        <f>INT(SUM(M19:P22)*0.01)*100</f>
        <v>0</v>
      </c>
      <c r="S23" s="5"/>
      <c r="T23" s="5"/>
      <c r="U23" s="5"/>
    </row>
    <row r="24" spans="1:21" ht="23.1" customHeight="1">
      <c r="A24" s="2"/>
      <c r="B24" s="16" t="s">
        <v>10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8"/>
      <c r="Q24" s="3"/>
      <c r="R24" s="2"/>
      <c r="S24" s="5"/>
      <c r="T24" s="5"/>
      <c r="U24" s="5"/>
    </row>
    <row r="25" spans="1:21" ht="23.1" customHeight="1">
      <c r="A25" s="2"/>
      <c r="B25" s="96" t="s">
        <v>13</v>
      </c>
      <c r="C25" s="96"/>
      <c r="D25" s="97">
        <f>D19</f>
        <v>0</v>
      </c>
      <c r="E25" s="97"/>
      <c r="F25" s="97"/>
      <c r="G25" s="97"/>
      <c r="H25" s="9" t="s">
        <v>14</v>
      </c>
      <c r="I25" s="98">
        <f>D43</f>
        <v>3.27E-2</v>
      </c>
      <c r="J25" s="98"/>
      <c r="K25" s="98"/>
      <c r="L25" s="9" t="s">
        <v>22</v>
      </c>
      <c r="M25" s="99">
        <f>D25*I25</f>
        <v>0</v>
      </c>
      <c r="N25" s="99"/>
      <c r="O25" s="99"/>
      <c r="P25" s="99"/>
      <c r="Q25" s="3"/>
      <c r="R25" s="2"/>
      <c r="S25" s="5"/>
      <c r="T25" s="5"/>
      <c r="U25" s="5"/>
    </row>
    <row r="26" spans="1:21" ht="23.1" customHeight="1">
      <c r="A26" s="2"/>
      <c r="B26" s="96" t="s">
        <v>15</v>
      </c>
      <c r="C26" s="96"/>
      <c r="D26" s="101">
        <f>D20</f>
        <v>0</v>
      </c>
      <c r="E26" s="101"/>
      <c r="F26" s="101"/>
      <c r="G26" s="101"/>
      <c r="H26" s="9" t="s">
        <v>14</v>
      </c>
      <c r="I26" s="100">
        <f>G43</f>
        <v>11500</v>
      </c>
      <c r="J26" s="100"/>
      <c r="K26" s="100"/>
      <c r="L26" s="9" t="s">
        <v>22</v>
      </c>
      <c r="M26" s="99">
        <f>D26*I26</f>
        <v>0</v>
      </c>
      <c r="N26" s="99"/>
      <c r="O26" s="99"/>
      <c r="P26" s="99"/>
      <c r="Q26" s="3"/>
      <c r="R26" s="2"/>
      <c r="S26" s="5"/>
      <c r="T26" s="5"/>
      <c r="U26" s="5"/>
    </row>
    <row r="27" spans="1:21" ht="23.1" customHeight="1">
      <c r="A27" s="2"/>
      <c r="B27" s="103" t="s">
        <v>26</v>
      </c>
      <c r="C27" s="104"/>
      <c r="D27" s="101">
        <f>S3</f>
        <v>0</v>
      </c>
      <c r="E27" s="105"/>
      <c r="F27" s="105"/>
      <c r="G27" s="105"/>
      <c r="H27" s="9" t="s">
        <v>14</v>
      </c>
      <c r="I27" s="100">
        <f>I26/2</f>
        <v>5750</v>
      </c>
      <c r="J27" s="100"/>
      <c r="K27" s="100"/>
      <c r="L27" s="9" t="s">
        <v>22</v>
      </c>
      <c r="M27" s="99">
        <f>D27*I27</f>
        <v>0</v>
      </c>
      <c r="N27" s="99"/>
      <c r="O27" s="99"/>
      <c r="P27" s="99"/>
      <c r="Q27" s="3"/>
      <c r="R27" s="2"/>
      <c r="S27" s="5"/>
      <c r="T27" s="5"/>
      <c r="U27" s="5"/>
    </row>
    <row r="28" spans="1:21" ht="23.1" customHeight="1">
      <c r="A28" s="2"/>
      <c r="B28" s="96" t="s">
        <v>16</v>
      </c>
      <c r="C28" s="96"/>
      <c r="D28" s="102">
        <f>D22</f>
        <v>0</v>
      </c>
      <c r="E28" s="102"/>
      <c r="F28" s="102"/>
      <c r="G28" s="102"/>
      <c r="H28" s="9" t="s">
        <v>14</v>
      </c>
      <c r="I28" s="100">
        <f>J43</f>
        <v>8400</v>
      </c>
      <c r="J28" s="100"/>
      <c r="K28" s="100"/>
      <c r="L28" s="9" t="s">
        <v>22</v>
      </c>
      <c r="M28" s="99">
        <f>D28*I28</f>
        <v>0</v>
      </c>
      <c r="N28" s="99"/>
      <c r="O28" s="99"/>
      <c r="P28" s="99"/>
      <c r="Q28" s="3"/>
      <c r="R28" s="2"/>
      <c r="S28" s="5"/>
      <c r="T28" s="5"/>
      <c r="U28" s="5"/>
    </row>
    <row r="29" spans="1:21" ht="23.1" customHeight="1">
      <c r="A29" s="2"/>
      <c r="B29" s="20"/>
      <c r="C29" s="21"/>
      <c r="D29" s="21"/>
      <c r="E29" s="21"/>
      <c r="F29" s="21"/>
      <c r="G29" s="21"/>
      <c r="H29" s="21"/>
      <c r="I29" s="21"/>
      <c r="J29" s="21"/>
      <c r="K29" s="58" t="s">
        <v>17</v>
      </c>
      <c r="L29" s="58"/>
      <c r="M29" s="59">
        <f>IF(R29&lt;P43,R29,P43)</f>
        <v>0</v>
      </c>
      <c r="N29" s="59" t="e">
        <f>IF(O29&lt;#REF!,O29,#REF!)</f>
        <v>#REF!</v>
      </c>
      <c r="O29" s="59" t="e">
        <f>IF(P29&lt;#REF!,P29,#REF!)</f>
        <v>#REF!</v>
      </c>
      <c r="P29" s="59" t="e">
        <f>IF(R29&lt;#REF!,R29,#REF!)</f>
        <v>#REF!</v>
      </c>
      <c r="Q29" s="3"/>
      <c r="R29" s="8">
        <f>INT(SUM(M25:P28)*0.01)*100</f>
        <v>0</v>
      </c>
      <c r="S29" s="5"/>
      <c r="T29" s="5"/>
      <c r="U29" s="5"/>
    </row>
    <row r="30" spans="1:21" ht="23.1" customHeight="1">
      <c r="A30" s="2"/>
      <c r="B30" s="16" t="s">
        <v>11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8"/>
      <c r="Q30" s="3"/>
      <c r="R30" s="2"/>
      <c r="S30" s="5"/>
      <c r="T30" s="5"/>
      <c r="U30" s="5"/>
    </row>
    <row r="31" spans="1:21" ht="23.1" customHeight="1">
      <c r="A31" s="2"/>
      <c r="B31" s="96" t="s">
        <v>13</v>
      </c>
      <c r="C31" s="96"/>
      <c r="D31" s="97">
        <f>SUM(U3:U10)</f>
        <v>0</v>
      </c>
      <c r="E31" s="97"/>
      <c r="F31" s="97"/>
      <c r="G31" s="97"/>
      <c r="H31" s="9" t="s">
        <v>14</v>
      </c>
      <c r="I31" s="98">
        <f>D44</f>
        <v>3.0300000000000001E-2</v>
      </c>
      <c r="J31" s="98"/>
      <c r="K31" s="98"/>
      <c r="L31" s="9" t="s">
        <v>22</v>
      </c>
      <c r="M31" s="99">
        <f>D31*I31</f>
        <v>0</v>
      </c>
      <c r="N31" s="99"/>
      <c r="O31" s="99"/>
      <c r="P31" s="99"/>
      <c r="Q31" s="3"/>
      <c r="R31" s="2"/>
      <c r="S31" s="5"/>
      <c r="T31" s="5"/>
      <c r="U31" s="5"/>
    </row>
    <row r="32" spans="1:21" ht="23.1" customHeight="1">
      <c r="A32" s="2"/>
      <c r="B32" s="96" t="s">
        <v>15</v>
      </c>
      <c r="C32" s="96"/>
      <c r="D32" s="101">
        <f>T11</f>
        <v>0</v>
      </c>
      <c r="E32" s="101"/>
      <c r="F32" s="101"/>
      <c r="G32" s="101"/>
      <c r="H32" s="9" t="s">
        <v>14</v>
      </c>
      <c r="I32" s="100">
        <f>G44</f>
        <v>16900</v>
      </c>
      <c r="J32" s="100"/>
      <c r="K32" s="100"/>
      <c r="L32" s="9" t="s">
        <v>22</v>
      </c>
      <c r="M32" s="99">
        <f>D32*I32</f>
        <v>0</v>
      </c>
      <c r="N32" s="99"/>
      <c r="O32" s="99"/>
      <c r="P32" s="99"/>
      <c r="Q32" s="3"/>
      <c r="R32" s="2"/>
      <c r="S32" s="5"/>
      <c r="T32" s="5"/>
      <c r="U32" s="5"/>
    </row>
    <row r="33" spans="1:24" ht="23.1" customHeight="1">
      <c r="A33" s="2"/>
      <c r="B33" s="20"/>
      <c r="C33" s="21"/>
      <c r="D33" s="21"/>
      <c r="E33" s="21"/>
      <c r="F33" s="21"/>
      <c r="G33" s="21"/>
      <c r="H33" s="21"/>
      <c r="I33" s="21"/>
      <c r="J33" s="21"/>
      <c r="K33" s="58" t="s">
        <v>17</v>
      </c>
      <c r="L33" s="58"/>
      <c r="M33" s="59">
        <f>IF(R33&lt;P44,R33,P44)</f>
        <v>0</v>
      </c>
      <c r="N33" s="59">
        <f>IF(O33&lt;O58,O33,O58)</f>
        <v>0</v>
      </c>
      <c r="O33" s="59">
        <f>IF(P33&lt;P58,P33,P58)</f>
        <v>0</v>
      </c>
      <c r="P33" s="59">
        <f>IF(R33&lt;Q58,R33,Q58)</f>
        <v>0</v>
      </c>
      <c r="Q33" s="3"/>
      <c r="R33" s="8">
        <f>INT(SUM(M31:P32)*0.01)*100</f>
        <v>0</v>
      </c>
      <c r="S33" s="5"/>
      <c r="T33" s="5"/>
      <c r="U33" s="5"/>
    </row>
    <row r="34" spans="1:24" ht="23.1" customHeight="1">
      <c r="A34" s="2"/>
      <c r="B34" s="16" t="s">
        <v>35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/>
      <c r="Q34" s="3"/>
      <c r="R34" s="2"/>
      <c r="S34" s="5"/>
      <c r="T34" s="5"/>
      <c r="U34" s="5"/>
    </row>
    <row r="35" spans="1:24" ht="23.1" customHeight="1">
      <c r="A35" s="2"/>
      <c r="B35" s="96" t="s">
        <v>13</v>
      </c>
      <c r="C35" s="96"/>
      <c r="D35" s="97">
        <f>SUM(K3:K10)</f>
        <v>0</v>
      </c>
      <c r="E35" s="97"/>
      <c r="F35" s="97"/>
      <c r="G35" s="97"/>
      <c r="H35" s="9" t="s">
        <v>14</v>
      </c>
      <c r="I35" s="98">
        <f>D45</f>
        <v>3.0999999999999999E-3</v>
      </c>
      <c r="J35" s="98"/>
      <c r="K35" s="98"/>
      <c r="L35" s="9" t="s">
        <v>22</v>
      </c>
      <c r="M35" s="99">
        <f>D35*I35</f>
        <v>0</v>
      </c>
      <c r="N35" s="99"/>
      <c r="O35" s="99"/>
      <c r="P35" s="99"/>
      <c r="Q35" s="3"/>
      <c r="R35" s="2"/>
      <c r="S35" s="5"/>
      <c r="T35" s="5"/>
      <c r="U35" s="5"/>
    </row>
    <row r="36" spans="1:24" ht="23.1" customHeight="1">
      <c r="A36" s="2"/>
      <c r="B36" s="96" t="s">
        <v>15</v>
      </c>
      <c r="C36" s="96"/>
      <c r="D36" s="101">
        <f>COUNT(F3:F10)-V3</f>
        <v>0</v>
      </c>
      <c r="E36" s="101"/>
      <c r="F36" s="101"/>
      <c r="G36" s="101"/>
      <c r="H36" s="9" t="s">
        <v>14</v>
      </c>
      <c r="I36" s="100">
        <f>G45</f>
        <v>1700</v>
      </c>
      <c r="J36" s="100"/>
      <c r="K36" s="100"/>
      <c r="L36" s="9" t="s">
        <v>22</v>
      </c>
      <c r="M36" s="99">
        <f>D36*I36</f>
        <v>0</v>
      </c>
      <c r="N36" s="99"/>
      <c r="O36" s="99"/>
      <c r="P36" s="99"/>
      <c r="Q36" s="3"/>
      <c r="R36" s="2"/>
      <c r="S36" s="5"/>
      <c r="T36" s="5"/>
      <c r="U36" s="5"/>
    </row>
    <row r="37" spans="1:24" ht="23.1" customHeight="1">
      <c r="A37" s="2"/>
      <c r="B37" s="103" t="s">
        <v>36</v>
      </c>
      <c r="C37" s="104"/>
      <c r="D37" s="101">
        <f>D36</f>
        <v>0</v>
      </c>
      <c r="E37" s="105"/>
      <c r="F37" s="105"/>
      <c r="G37" s="105"/>
      <c r="H37" s="9" t="s">
        <v>14</v>
      </c>
      <c r="I37" s="100">
        <f>M45</f>
        <v>200</v>
      </c>
      <c r="J37" s="100"/>
      <c r="K37" s="100"/>
      <c r="L37" s="9" t="s">
        <v>22</v>
      </c>
      <c r="M37" s="99">
        <f>D37*I37</f>
        <v>0</v>
      </c>
      <c r="N37" s="99"/>
      <c r="O37" s="99"/>
      <c r="P37" s="99"/>
      <c r="Q37" s="3"/>
      <c r="R37" s="2"/>
      <c r="S37" s="5"/>
      <c r="T37" s="5"/>
      <c r="U37" s="5"/>
    </row>
    <row r="38" spans="1:24" ht="23.1" customHeight="1">
      <c r="A38" s="2"/>
      <c r="B38" s="20"/>
      <c r="C38" s="21"/>
      <c r="D38" s="21"/>
      <c r="E38" s="21"/>
      <c r="F38" s="21"/>
      <c r="G38" s="21"/>
      <c r="H38" s="21"/>
      <c r="I38" s="21"/>
      <c r="J38" s="21"/>
      <c r="K38" s="58" t="s">
        <v>17</v>
      </c>
      <c r="L38" s="58"/>
      <c r="M38" s="59">
        <f>IF(R38&lt;P45,R38,P45)</f>
        <v>0</v>
      </c>
      <c r="N38" s="59">
        <f>IF(O38&lt;O58,O38,O58)</f>
        <v>0</v>
      </c>
      <c r="O38" s="59">
        <f>IF(P38&lt;P58,P38,P58)</f>
        <v>0</v>
      </c>
      <c r="P38" s="59">
        <f>IF(R38&lt;Q58,R38,Q58)</f>
        <v>0</v>
      </c>
      <c r="Q38" s="3"/>
      <c r="R38" s="8">
        <f>INT(SUM(M35:P37)*0.01)*100</f>
        <v>0</v>
      </c>
      <c r="S38" s="5"/>
      <c r="T38" s="5"/>
      <c r="U38" s="5"/>
    </row>
    <row r="39" spans="1:24" ht="15" customHeight="1">
      <c r="A39" s="2"/>
      <c r="B39" s="22"/>
      <c r="C39" s="22"/>
      <c r="D39" s="22"/>
      <c r="E39" s="22"/>
      <c r="F39" s="22"/>
      <c r="G39" s="22"/>
      <c r="H39" s="22"/>
      <c r="I39" s="22"/>
      <c r="J39" s="22"/>
      <c r="K39" s="19"/>
      <c r="L39" s="19"/>
      <c r="M39" s="23"/>
      <c r="N39" s="23"/>
      <c r="O39" s="23"/>
      <c r="P39" s="23"/>
      <c r="Q39" s="3"/>
      <c r="R39" s="4"/>
    </row>
    <row r="40" spans="1:24" ht="23.1" customHeight="1">
      <c r="A40" s="2"/>
      <c r="B40" s="12" t="s">
        <v>18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3"/>
    </row>
    <row r="41" spans="1:24" ht="23.1" customHeight="1">
      <c r="B41" s="106"/>
      <c r="C41" s="106"/>
      <c r="D41" s="64" t="s">
        <v>19</v>
      </c>
      <c r="E41" s="64"/>
      <c r="F41" s="64"/>
      <c r="G41" s="64" t="s">
        <v>31</v>
      </c>
      <c r="H41" s="64"/>
      <c r="I41" s="64"/>
      <c r="J41" s="64" t="s">
        <v>32</v>
      </c>
      <c r="K41" s="64"/>
      <c r="L41" s="64"/>
      <c r="M41" s="64" t="s">
        <v>38</v>
      </c>
      <c r="N41" s="64"/>
      <c r="O41" s="64"/>
      <c r="P41" s="65" t="s">
        <v>33</v>
      </c>
      <c r="Q41" s="66"/>
      <c r="R41" s="24"/>
      <c r="W41" s="1"/>
      <c r="X41" s="1"/>
    </row>
    <row r="42" spans="1:24" ht="23.1" customHeight="1">
      <c r="B42" s="60" t="s">
        <v>9</v>
      </c>
      <c r="C42" s="60"/>
      <c r="D42" s="61">
        <v>7.6399999999999996E-2</v>
      </c>
      <c r="E42" s="61"/>
      <c r="F42" s="61"/>
      <c r="G42" s="62">
        <v>27600</v>
      </c>
      <c r="H42" s="62"/>
      <c r="I42" s="62"/>
      <c r="J42" s="62">
        <v>20000</v>
      </c>
      <c r="K42" s="62"/>
      <c r="L42" s="62"/>
      <c r="M42" s="63"/>
      <c r="N42" s="63"/>
      <c r="O42" s="63"/>
      <c r="P42" s="67">
        <v>660000</v>
      </c>
      <c r="Q42" s="68"/>
      <c r="R42" s="12"/>
      <c r="W42" s="1"/>
      <c r="X42" s="1"/>
    </row>
    <row r="43" spans="1:24" ht="23.1" customHeight="1">
      <c r="B43" s="60" t="s">
        <v>10</v>
      </c>
      <c r="C43" s="60"/>
      <c r="D43" s="61">
        <v>3.27E-2</v>
      </c>
      <c r="E43" s="61"/>
      <c r="F43" s="61"/>
      <c r="G43" s="62">
        <v>11500</v>
      </c>
      <c r="H43" s="62"/>
      <c r="I43" s="62"/>
      <c r="J43" s="62">
        <v>8400</v>
      </c>
      <c r="K43" s="62"/>
      <c r="L43" s="62"/>
      <c r="M43" s="63"/>
      <c r="N43" s="63"/>
      <c r="O43" s="63"/>
      <c r="P43" s="67">
        <v>260000</v>
      </c>
      <c r="Q43" s="68"/>
      <c r="R43" s="12"/>
      <c r="W43" s="1"/>
      <c r="X43" s="1"/>
    </row>
    <row r="44" spans="1:24" ht="23.1" customHeight="1">
      <c r="B44" s="60" t="s">
        <v>11</v>
      </c>
      <c r="C44" s="60"/>
      <c r="D44" s="61">
        <v>3.0300000000000001E-2</v>
      </c>
      <c r="E44" s="61"/>
      <c r="F44" s="61"/>
      <c r="G44" s="62">
        <v>16900</v>
      </c>
      <c r="H44" s="62"/>
      <c r="I44" s="62"/>
      <c r="J44" s="63"/>
      <c r="K44" s="63"/>
      <c r="L44" s="63"/>
      <c r="M44" s="63"/>
      <c r="N44" s="63"/>
      <c r="O44" s="63"/>
      <c r="P44" s="67">
        <v>170000</v>
      </c>
      <c r="Q44" s="68"/>
      <c r="R44" s="12"/>
      <c r="W44" s="1"/>
      <c r="X44" s="1"/>
    </row>
    <row r="45" spans="1:24" ht="23.1" customHeight="1">
      <c r="B45" s="60" t="s">
        <v>37</v>
      </c>
      <c r="C45" s="60"/>
      <c r="D45" s="61">
        <v>3.0999999999999999E-3</v>
      </c>
      <c r="E45" s="61"/>
      <c r="F45" s="61"/>
      <c r="G45" s="62">
        <v>1700</v>
      </c>
      <c r="H45" s="62"/>
      <c r="I45" s="62"/>
      <c r="J45" s="63"/>
      <c r="K45" s="63"/>
      <c r="L45" s="63"/>
      <c r="M45" s="62">
        <v>200</v>
      </c>
      <c r="N45" s="62"/>
      <c r="O45" s="62"/>
      <c r="P45" s="67">
        <v>30000</v>
      </c>
      <c r="Q45" s="68"/>
      <c r="R45" s="12"/>
      <c r="W45" s="1"/>
      <c r="X45" s="1"/>
    </row>
    <row r="46" spans="1:24" ht="1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24" ht="20.25" customHeight="1">
      <c r="B47" s="25" t="s">
        <v>20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24" ht="22.5" customHeight="1">
      <c r="B48" s="32" t="s">
        <v>21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2:17" ht="22.5" customHeight="1">
      <c r="B49" s="32" t="s">
        <v>39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2:17" ht="36" customHeight="1">
      <c r="B50" s="56" t="s">
        <v>41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</row>
    <row r="51" spans="2:17" ht="124.8" customHeight="1">
      <c r="B51" s="56" t="s">
        <v>42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</sheetData>
  <sheetProtection sheet="1" selectLockedCells="1"/>
  <mergeCells count="141">
    <mergeCell ref="G42:I42"/>
    <mergeCell ref="J42:L42"/>
    <mergeCell ref="B43:C43"/>
    <mergeCell ref="D43:F43"/>
    <mergeCell ref="G43:I43"/>
    <mergeCell ref="J43:L43"/>
    <mergeCell ref="B32:C32"/>
    <mergeCell ref="I32:K32"/>
    <mergeCell ref="M32:P32"/>
    <mergeCell ref="K33:L33"/>
    <mergeCell ref="M33:P33"/>
    <mergeCell ref="B41:C41"/>
    <mergeCell ref="D41:F41"/>
    <mergeCell ref="G41:I41"/>
    <mergeCell ref="J41:L41"/>
    <mergeCell ref="D32:G32"/>
    <mergeCell ref="B35:C35"/>
    <mergeCell ref="D35:G35"/>
    <mergeCell ref="I35:K35"/>
    <mergeCell ref="M35:P35"/>
    <mergeCell ref="B36:C36"/>
    <mergeCell ref="D36:G36"/>
    <mergeCell ref="I36:K36"/>
    <mergeCell ref="M36:P36"/>
    <mergeCell ref="B37:C37"/>
    <mergeCell ref="D37:G37"/>
    <mergeCell ref="I37:K37"/>
    <mergeCell ref="M37:P37"/>
    <mergeCell ref="K29:L29"/>
    <mergeCell ref="M29:P29"/>
    <mergeCell ref="B31:C31"/>
    <mergeCell ref="D31:G31"/>
    <mergeCell ref="I31:K31"/>
    <mergeCell ref="K23:L23"/>
    <mergeCell ref="M23:P23"/>
    <mergeCell ref="D21:G21"/>
    <mergeCell ref="B25:C25"/>
    <mergeCell ref="D25:G25"/>
    <mergeCell ref="I25:K25"/>
    <mergeCell ref="M25:P25"/>
    <mergeCell ref="M31:P31"/>
    <mergeCell ref="B26:C26"/>
    <mergeCell ref="I26:K26"/>
    <mergeCell ref="M26:P26"/>
    <mergeCell ref="B28:C28"/>
    <mergeCell ref="D28:G28"/>
    <mergeCell ref="I28:K28"/>
    <mergeCell ref="M28:P28"/>
    <mergeCell ref="I27:K27"/>
    <mergeCell ref="M27:P27"/>
    <mergeCell ref="B27:C27"/>
    <mergeCell ref="D26:G26"/>
    <mergeCell ref="D27:G27"/>
    <mergeCell ref="B20:C20"/>
    <mergeCell ref="I20:K20"/>
    <mergeCell ref="M20:P20"/>
    <mergeCell ref="D20:G20"/>
    <mergeCell ref="B22:C22"/>
    <mergeCell ref="D22:G22"/>
    <mergeCell ref="I22:K22"/>
    <mergeCell ref="M22:P22"/>
    <mergeCell ref="B21:C21"/>
    <mergeCell ref="I21:K21"/>
    <mergeCell ref="M21:P21"/>
    <mergeCell ref="B13:E13"/>
    <mergeCell ref="F13:I13"/>
    <mergeCell ref="B15:E15"/>
    <mergeCell ref="F15:I15"/>
    <mergeCell ref="J15:L15"/>
    <mergeCell ref="M15:P15"/>
    <mergeCell ref="B19:C19"/>
    <mergeCell ref="D19:G19"/>
    <mergeCell ref="I19:K19"/>
    <mergeCell ref="M19:P19"/>
    <mergeCell ref="H9:J9"/>
    <mergeCell ref="K9:M9"/>
    <mergeCell ref="B7:E7"/>
    <mergeCell ref="F7:G7"/>
    <mergeCell ref="B10:E10"/>
    <mergeCell ref="F10:G10"/>
    <mergeCell ref="H10:J10"/>
    <mergeCell ref="K10:M10"/>
    <mergeCell ref="B12:E12"/>
    <mergeCell ref="F12:I12"/>
    <mergeCell ref="B1:P1"/>
    <mergeCell ref="B2:E2"/>
    <mergeCell ref="F2:G2"/>
    <mergeCell ref="H2:J2"/>
    <mergeCell ref="K2:M2"/>
    <mergeCell ref="B3:E3"/>
    <mergeCell ref="F3:G3"/>
    <mergeCell ref="H3:J3"/>
    <mergeCell ref="K3:M3"/>
    <mergeCell ref="G44:I44"/>
    <mergeCell ref="J44:L44"/>
    <mergeCell ref="B42:C42"/>
    <mergeCell ref="D42:F42"/>
    <mergeCell ref="B4:E4"/>
    <mergeCell ref="F4:G4"/>
    <mergeCell ref="H4:J4"/>
    <mergeCell ref="K4:M4"/>
    <mergeCell ref="B5:E5"/>
    <mergeCell ref="F5:G5"/>
    <mergeCell ref="H5:J5"/>
    <mergeCell ref="K5:M5"/>
    <mergeCell ref="B6:E6"/>
    <mergeCell ref="F6:G6"/>
    <mergeCell ref="H6:J6"/>
    <mergeCell ref="K6:M6"/>
    <mergeCell ref="H7:J7"/>
    <mergeCell ref="K7:M7"/>
    <mergeCell ref="B8:E8"/>
    <mergeCell ref="F8:G8"/>
    <mergeCell ref="H8:J8"/>
    <mergeCell ref="K8:M8"/>
    <mergeCell ref="B9:E9"/>
    <mergeCell ref="F9:G9"/>
    <mergeCell ref="B14:E14"/>
    <mergeCell ref="F14:I14"/>
    <mergeCell ref="J12:L14"/>
    <mergeCell ref="M12:P14"/>
    <mergeCell ref="B51:Q51"/>
    <mergeCell ref="B50:Q50"/>
    <mergeCell ref="K38:L38"/>
    <mergeCell ref="M38:P38"/>
    <mergeCell ref="B45:C45"/>
    <mergeCell ref="D45:F45"/>
    <mergeCell ref="G45:I45"/>
    <mergeCell ref="J45:L45"/>
    <mergeCell ref="M41:O41"/>
    <mergeCell ref="M42:O42"/>
    <mergeCell ref="M43:O43"/>
    <mergeCell ref="M44:O44"/>
    <mergeCell ref="M45:O45"/>
    <mergeCell ref="P41:Q41"/>
    <mergeCell ref="P42:Q42"/>
    <mergeCell ref="P43:Q43"/>
    <mergeCell ref="P44:Q44"/>
    <mergeCell ref="P45:Q45"/>
    <mergeCell ref="B44:C44"/>
    <mergeCell ref="D44:F44"/>
  </mergeCells>
  <phoneticPr fontId="5"/>
  <pageMargins left="0.70833333333333337" right="0.70833333333333337" top="0.35416666666666669" bottom="0.35416666666666669" header="0.51180555555555551" footer="0.51180555555555551"/>
  <pageSetup paperSize="9" scale="67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香芝市</vt:lpstr>
      <vt:lpstr>香芝市!__xlnm.Print_Area</vt:lpstr>
      <vt:lpstr>香芝市!Print_Area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GWS499</dc:creator>
  <cp:lastModifiedBy>LGN238</cp:lastModifiedBy>
  <cp:lastPrinted>2026-04-02T02:22:06Z</cp:lastPrinted>
  <dcterms:created xsi:type="dcterms:W3CDTF">2022-04-05T07:51:21Z</dcterms:created>
  <dcterms:modified xsi:type="dcterms:W3CDTF">2026-04-22T02:23:56Z</dcterms:modified>
</cp:coreProperties>
</file>